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nav jo stuff\"/>
    </mc:Choice>
  </mc:AlternateContent>
  <xr:revisionPtr revIDLastSave="0" documentId="8_{D3BE7B62-5A5A-47B8-83C3-1AF16CB25435}" xr6:coauthVersionLast="45" xr6:coauthVersionMax="45" xr10:uidLastSave="{00000000-0000-0000-0000-000000000000}"/>
  <workbookProtection workbookAlgorithmName="SHA-512" workbookHashValue="WnTmq/KFYSzrSCyGs/wHZQcBT8qR0QVKBviMBkO+gb6MejT+reLe1UtrsW+eOonULeNtSoAdQp7l+mcmECgYvA==" workbookSaltValue="9VwqkXmyiZ7sHXAJ+jAE3A==" workbookSpinCount="100000" lockStructure="1"/>
  <bookViews>
    <workbookView xWindow="-108" yWindow="-108" windowWidth="23256" windowHeight="12576" tabRatio="500" xr2:uid="{00000000-000D-0000-FFFF-FFFF00000000}"/>
  </bookViews>
  <sheets>
    <sheet name="Quotation" sheetId="1" r:id="rId1"/>
    <sheet name="Age groups" sheetId="2" state="hidden" r:id="rId2"/>
    <sheet name="Zones" sheetId="3" state="hidden" r:id="rId3"/>
    <sheet name="Plans" sheetId="4" r:id="rId4"/>
    <sheet name="Deductibles" sheetId="5" state="hidden" r:id="rId5"/>
    <sheet name="Rates" sheetId="6" state="hidden" r:id="rId6"/>
  </sheets>
  <definedNames>
    <definedName name="Ded_1">Deductibles!$B$2:$B$4</definedName>
    <definedName name="Ded_2">Deductibles!$B$2</definedName>
  </definedNames>
  <calcPr calcId="181029"/>
</workbook>
</file>

<file path=xl/calcChain.xml><?xml version="1.0" encoding="utf-8"?>
<calcChain xmlns="http://schemas.openxmlformats.org/spreadsheetml/2006/main">
  <c r="S11" i="1" l="1"/>
  <c r="S12" i="1"/>
  <c r="S13" i="1"/>
  <c r="S14" i="1"/>
  <c r="S15" i="1"/>
  <c r="S16" i="1"/>
  <c r="S17" i="1"/>
  <c r="S18" i="1"/>
  <c r="S19" i="1"/>
  <c r="S10" i="1"/>
  <c r="R11" i="1"/>
  <c r="R12" i="1"/>
  <c r="R13" i="1"/>
  <c r="R14" i="1"/>
  <c r="R15" i="1"/>
  <c r="R16" i="1"/>
  <c r="R17" i="1"/>
  <c r="R18" i="1"/>
  <c r="R19" i="1"/>
  <c r="R10" i="1"/>
  <c r="W11" i="1"/>
  <c r="W12" i="1"/>
  <c r="W13" i="1"/>
  <c r="W14" i="1"/>
  <c r="W15" i="1"/>
  <c r="W16" i="1"/>
  <c r="W17" i="1"/>
  <c r="W18" i="1"/>
  <c r="W19" i="1"/>
  <c r="W10" i="1"/>
  <c r="V11" i="1"/>
  <c r="U11" i="1"/>
  <c r="P7" i="1"/>
  <c r="Q7" i="1" s="1"/>
  <c r="P10" i="1" s="1"/>
  <c r="Q10" i="1" s="1"/>
  <c r="P11" i="1"/>
  <c r="Q11" i="1"/>
  <c r="X11" i="1"/>
  <c r="Y11" i="1"/>
  <c r="V12" i="1"/>
  <c r="U12" i="1"/>
  <c r="P12" i="1"/>
  <c r="Q12" i="1"/>
  <c r="X12" i="1"/>
  <c r="Y12" i="1"/>
  <c r="V13" i="1"/>
  <c r="U13" i="1"/>
  <c r="P13" i="1"/>
  <c r="Q13" i="1"/>
  <c r="X13" i="1"/>
  <c r="Y13" i="1"/>
  <c r="V14" i="1"/>
  <c r="U14" i="1"/>
  <c r="P14" i="1"/>
  <c r="Q14" i="1"/>
  <c r="X14" i="1"/>
  <c r="Y14" i="1"/>
  <c r="V15" i="1"/>
  <c r="U15" i="1"/>
  <c r="P15" i="1"/>
  <c r="Q15" i="1"/>
  <c r="X15" i="1"/>
  <c r="Y15" i="1"/>
  <c r="V16" i="1"/>
  <c r="U16" i="1"/>
  <c r="P16" i="1"/>
  <c r="Q16" i="1"/>
  <c r="X16" i="1"/>
  <c r="Y16" i="1"/>
  <c r="V17" i="1"/>
  <c r="U17" i="1"/>
  <c r="P17" i="1"/>
  <c r="Q17" i="1"/>
  <c r="X17" i="1"/>
  <c r="Y17" i="1"/>
  <c r="V18" i="1"/>
  <c r="U18" i="1"/>
  <c r="P18" i="1"/>
  <c r="Q18" i="1"/>
  <c r="X18" i="1"/>
  <c r="Y18" i="1"/>
  <c r="V19" i="1"/>
  <c r="U19" i="1"/>
  <c r="P19" i="1"/>
  <c r="Q19" i="1"/>
  <c r="X19" i="1"/>
  <c r="Y19" i="1"/>
  <c r="T10" i="1"/>
  <c r="V10" i="1"/>
  <c r="Z11" i="1"/>
  <c r="L11" i="1"/>
  <c r="Z12" i="1"/>
  <c r="L12" i="1"/>
  <c r="Z13" i="1"/>
  <c r="L13" i="1"/>
  <c r="Z14" i="1"/>
  <c r="L14" i="1"/>
  <c r="Z15" i="1"/>
  <c r="L15" i="1"/>
  <c r="Z16" i="1"/>
  <c r="L16" i="1"/>
  <c r="Z17" i="1"/>
  <c r="L17" i="1"/>
  <c r="Z18" i="1"/>
  <c r="L18" i="1"/>
  <c r="Z19" i="1"/>
  <c r="L19" i="1"/>
  <c r="T11" i="1"/>
  <c r="T12" i="1"/>
  <c r="T13" i="1"/>
  <c r="T14" i="1"/>
  <c r="T15" i="1"/>
  <c r="T16" i="1"/>
  <c r="T17" i="1"/>
  <c r="T18" i="1"/>
  <c r="T19" i="1"/>
  <c r="C7" i="2"/>
  <c r="A4" i="5"/>
  <c r="A3" i="5"/>
  <c r="A2" i="5"/>
  <c r="C11" i="2"/>
  <c r="C10" i="2"/>
  <c r="C9" i="2"/>
  <c r="C8" i="2"/>
  <c r="C6" i="2"/>
  <c r="C5" i="2"/>
  <c r="C4" i="2"/>
  <c r="C3" i="2"/>
  <c r="C2" i="2"/>
  <c r="U10" i="1" l="1"/>
  <c r="X10" i="1" s="1"/>
  <c r="Y10" i="1" s="1"/>
  <c r="Z10" i="1" s="1"/>
  <c r="L10" i="1" s="1"/>
  <c r="L20" i="1" s="1"/>
  <c r="L22" i="1" s="1"/>
  <c r="L21" i="1" l="1"/>
</calcChain>
</file>

<file path=xl/sharedStrings.xml><?xml version="1.0" encoding="utf-8"?>
<sst xmlns="http://schemas.openxmlformats.org/spreadsheetml/2006/main" count="337" uniqueCount="304">
  <si>
    <t>Quote date</t>
  </si>
  <si>
    <t>Start date</t>
  </si>
  <si>
    <t>Name</t>
  </si>
  <si>
    <t>Date of Birth</t>
  </si>
  <si>
    <t>Plan</t>
  </si>
  <si>
    <t>Deductible</t>
  </si>
  <si>
    <t>Premium
EUR</t>
  </si>
  <si>
    <t>Day</t>
  </si>
  <si>
    <t>Month (1-12)</t>
  </si>
  <si>
    <t>Year</t>
  </si>
  <si>
    <t>Age</t>
  </si>
  <si>
    <t>Age group</t>
  </si>
  <si>
    <t>Zone</t>
  </si>
  <si>
    <t>Key</t>
  </si>
  <si>
    <t>Premium</t>
  </si>
  <si>
    <t>Dependant 1</t>
  </si>
  <si>
    <t>Dependant 2</t>
  </si>
  <si>
    <t>Dependant 3</t>
  </si>
  <si>
    <t>Dependant 4</t>
  </si>
  <si>
    <t>Dependant 5</t>
  </si>
  <si>
    <t>Dependant 6</t>
  </si>
  <si>
    <t>Dependant 7</t>
  </si>
  <si>
    <t>Dependant 8</t>
  </si>
  <si>
    <t>Dependant 9</t>
  </si>
  <si>
    <t>Text</t>
  </si>
  <si>
    <t>Value</t>
  </si>
  <si>
    <t>Notes:</t>
  </si>
  <si>
    <t>Contact us:</t>
  </si>
  <si>
    <t>From age</t>
  </si>
  <si>
    <t>To age</t>
  </si>
  <si>
    <t>Range</t>
  </si>
  <si>
    <t>Country</t>
  </si>
  <si>
    <t>United States</t>
  </si>
  <si>
    <t>Last updated</t>
  </si>
  <si>
    <t>1 0 0-19 Essential</t>
  </si>
  <si>
    <t>Updated by</t>
  </si>
  <si>
    <t>Adrian</t>
  </si>
  <si>
    <t>1 0 0-19 Special</t>
  </si>
  <si>
    <t>Source document</t>
  </si>
  <si>
    <t>1 0 0-19 Exclusive</t>
  </si>
  <si>
    <t>1 500 0-19 Essential</t>
  </si>
  <si>
    <t>1 500 0-19 Special</t>
  </si>
  <si>
    <t>1 500 0-19 Exclusive</t>
  </si>
  <si>
    <t>1 1000 0-19 Essential</t>
  </si>
  <si>
    <t>1 1000 0-19 Special</t>
  </si>
  <si>
    <t>1 1000 0-19 Exclusive</t>
  </si>
  <si>
    <t>1 0 20-24 Essential</t>
  </si>
  <si>
    <t>1 0 20-24 Special</t>
  </si>
  <si>
    <t>1 0 20-24 Exclusive</t>
  </si>
  <si>
    <t>1 500 20-24 Essential</t>
  </si>
  <si>
    <t>1 500 20-24 Special</t>
  </si>
  <si>
    <t>1 500 20-24 Exclusive</t>
  </si>
  <si>
    <t>1 1000 20-24 Essential</t>
  </si>
  <si>
    <t>1 1000 20-24 Special</t>
  </si>
  <si>
    <t>1 1000 20-24 Exclusive</t>
  </si>
  <si>
    <t>1 0 25-29 Essential</t>
  </si>
  <si>
    <t>1 0 25-29 Special</t>
  </si>
  <si>
    <t>1 0 25-29 Exclusive</t>
  </si>
  <si>
    <t>1 500 25-29 Essential</t>
  </si>
  <si>
    <t>1 500 25-29 Special</t>
  </si>
  <si>
    <t>1 500 25-29 Exclusive</t>
  </si>
  <si>
    <t>1 1000 25-29 Essential</t>
  </si>
  <si>
    <t>1 1000 25-29 Special</t>
  </si>
  <si>
    <t>1 1000 25-29 Exclusive</t>
  </si>
  <si>
    <t>1 0 30-34 Essential</t>
  </si>
  <si>
    <t>1 0 30-34 Special</t>
  </si>
  <si>
    <t>1 0 30-34 Exclusive</t>
  </si>
  <si>
    <t>1 500 30-34 Essential</t>
  </si>
  <si>
    <t>1 500 30-34 Special</t>
  </si>
  <si>
    <t>1 500 30-34 Exclusive</t>
  </si>
  <si>
    <t>1 1000 30-34 Essential</t>
  </si>
  <si>
    <t>1 1000 30-34 Special</t>
  </si>
  <si>
    <t>1 1000 30-34 Exclusive</t>
  </si>
  <si>
    <t>1 0 35-39 Essential</t>
  </si>
  <si>
    <t>1 0 35-39 Special</t>
  </si>
  <si>
    <t>1 0 35-39 Exclusive</t>
  </si>
  <si>
    <t>1 500 35-39 Essential</t>
  </si>
  <si>
    <t>1 500 35-39 Special</t>
  </si>
  <si>
    <t>1 500 35-39 Exclusive</t>
  </si>
  <si>
    <t>1 1000 35-39 Essential</t>
  </si>
  <si>
    <t>1 1000 35-39 Special</t>
  </si>
  <si>
    <t>1 1000 35-39 Exclusive</t>
  </si>
  <si>
    <t>1 0 40-44 Essential</t>
  </si>
  <si>
    <t>1 0 40-44 Special</t>
  </si>
  <si>
    <t>1 0 40-44 Exclusive</t>
  </si>
  <si>
    <t>1 500 40-44 Essential</t>
  </si>
  <si>
    <t>1 500 40-44 Special</t>
  </si>
  <si>
    <t>1 500 40-44 Exclusive</t>
  </si>
  <si>
    <t>1 1000 40-44 Essential</t>
  </si>
  <si>
    <t>1 1000 40-44 Special</t>
  </si>
  <si>
    <t>1 1000 40-44 Exclusive</t>
  </si>
  <si>
    <t>1 0 45-49 Essential</t>
  </si>
  <si>
    <t>1 0 45-49 Special</t>
  </si>
  <si>
    <t>1 0 45-49 Exclusive</t>
  </si>
  <si>
    <t>1 500 45-49 Essential</t>
  </si>
  <si>
    <t>1 500 45-49 Special</t>
  </si>
  <si>
    <t>1 500 45-49 Exclusive</t>
  </si>
  <si>
    <t>1 1000 45-49 Essential</t>
  </si>
  <si>
    <t>1 1000 45-49 Special</t>
  </si>
  <si>
    <t>1 1000 45-49 Exclusive</t>
  </si>
  <si>
    <t>1 0 50-54 Essential</t>
  </si>
  <si>
    <t>1 0 50-54 Special</t>
  </si>
  <si>
    <t>1 0 50-54 Exclusive</t>
  </si>
  <si>
    <t>1 500 50-54 Essential</t>
  </si>
  <si>
    <t>1 500 50-54 Special</t>
  </si>
  <si>
    <t>1 500 50-54 Exclusive</t>
  </si>
  <si>
    <t>1 1000 50-54 Essential</t>
  </si>
  <si>
    <t>1 1000 50-54 Special</t>
  </si>
  <si>
    <t>1 1000 50-54 Exclusive</t>
  </si>
  <si>
    <t>1 0 55-59 Essential</t>
  </si>
  <si>
    <t>1 0 55-59 Special</t>
  </si>
  <si>
    <t>1 0 55-59 Exclusive</t>
  </si>
  <si>
    <t>1 500 55-59 Essential</t>
  </si>
  <si>
    <t>1 500 55-59 Special</t>
  </si>
  <si>
    <t>1 500 55-59 Exclusive</t>
  </si>
  <si>
    <t>1 1000 55-59 Essential</t>
  </si>
  <si>
    <t>1 1000 55-59 Special</t>
  </si>
  <si>
    <t>1 1000 55-59 Exclusive</t>
  </si>
  <si>
    <t>2 0 0-19 Essential</t>
  </si>
  <si>
    <t>2 0 0-19 Special</t>
  </si>
  <si>
    <t>2 0 0-19 Exclusive</t>
  </si>
  <si>
    <t>2 500 0-19 Essential</t>
  </si>
  <si>
    <t>2 500 0-19 Special</t>
  </si>
  <si>
    <t>2 500 0-19 Exclusive</t>
  </si>
  <si>
    <t>2 1000 0-19 Essential</t>
  </si>
  <si>
    <t>2 1000 0-19 Special</t>
  </si>
  <si>
    <t>2 1000 0-19 Exclusive</t>
  </si>
  <si>
    <t>2 0 20-24 Essential</t>
  </si>
  <si>
    <t>2 0 20-24 Special</t>
  </si>
  <si>
    <t>2 0 20-24 Exclusive</t>
  </si>
  <si>
    <t>2 500 20-24 Essential</t>
  </si>
  <si>
    <t>2 500 20-24 Special</t>
  </si>
  <si>
    <t>2 500 20-24 Exclusive</t>
  </si>
  <si>
    <t>2 1000 20-24 Essential</t>
  </si>
  <si>
    <t>2 1000 20-24 Special</t>
  </si>
  <si>
    <t>2 1000 20-24 Exclusive</t>
  </si>
  <si>
    <t>2 0 25-29 Essential</t>
  </si>
  <si>
    <t>2 0 25-29 Special</t>
  </si>
  <si>
    <t>2 0 25-29 Exclusive</t>
  </si>
  <si>
    <t>2 500 25-29 Essential</t>
  </si>
  <si>
    <t>2 500 25-29 Special</t>
  </si>
  <si>
    <t>2 500 25-29 Exclusive</t>
  </si>
  <si>
    <t>2 1000 25-29 Essential</t>
  </si>
  <si>
    <t>2 1000 25-29 Special</t>
  </si>
  <si>
    <t>2 1000 25-29 Exclusive</t>
  </si>
  <si>
    <t>2 0 30-34 Essential</t>
  </si>
  <si>
    <t>2 0 30-34 Special</t>
  </si>
  <si>
    <t>2 0 30-34 Exclusive</t>
  </si>
  <si>
    <t>2 500 30-34 Essential</t>
  </si>
  <si>
    <t>2 500 30-34 Special</t>
  </si>
  <si>
    <t>2 500 30-34 Exclusive</t>
  </si>
  <si>
    <t>2 1000 30-34 Essential</t>
  </si>
  <si>
    <t>2 1000 30-34 Special</t>
  </si>
  <si>
    <t>2 1000 30-34 Exclusive</t>
  </si>
  <si>
    <t>2 0 35-39 Essential</t>
  </si>
  <si>
    <t>2 0 35-39 Special</t>
  </si>
  <si>
    <t>2 0 35-39 Exclusive</t>
  </si>
  <si>
    <t>2 500 35-39 Essential</t>
  </si>
  <si>
    <t>2 500 35-39 Special</t>
  </si>
  <si>
    <t>2 500 35-39 Exclusive</t>
  </si>
  <si>
    <t>2 1000 35-39 Essential</t>
  </si>
  <si>
    <t>2 1000 35-39 Special</t>
  </si>
  <si>
    <t>2 1000 35-39 Exclusive</t>
  </si>
  <si>
    <t>2 0 40-44 Essential</t>
  </si>
  <si>
    <t>2 0 40-44 Special</t>
  </si>
  <si>
    <t>2 0 40-44 Exclusive</t>
  </si>
  <si>
    <t>2 500 40-44 Essential</t>
  </si>
  <si>
    <t>2 500 40-44 Special</t>
  </si>
  <si>
    <t>2 500 40-44 Exclusive</t>
  </si>
  <si>
    <t>2 1000 40-44 Essential</t>
  </si>
  <si>
    <t>2 1000 40-44 Special</t>
  </si>
  <si>
    <t>2 1000 40-44 Exclusive</t>
  </si>
  <si>
    <t>2 0 45-49 Essential</t>
  </si>
  <si>
    <t>2 0 45-49 Special</t>
  </si>
  <si>
    <t>2 0 45-49 Exclusive</t>
  </si>
  <si>
    <t>2 500 45-49 Essential</t>
  </si>
  <si>
    <t>2 500 45-49 Special</t>
  </si>
  <si>
    <t>2 500 45-49 Exclusive</t>
  </si>
  <si>
    <t>2 1000 45-49 Essential</t>
  </si>
  <si>
    <t>2 1000 45-49 Special</t>
  </si>
  <si>
    <t>2 1000 45-49 Exclusive</t>
  </si>
  <si>
    <t>2 0 50-54 Essential</t>
  </si>
  <si>
    <t>2 0 50-54 Special</t>
  </si>
  <si>
    <t>2 0 50-54 Exclusive</t>
  </si>
  <si>
    <t>2 500 50-54 Essential</t>
  </si>
  <si>
    <t>2 500 50-54 Special</t>
  </si>
  <si>
    <t>2 500 50-54 Exclusive</t>
  </si>
  <si>
    <t>2 1000 50-54 Essential</t>
  </si>
  <si>
    <t>2 1000 50-54 Special</t>
  </si>
  <si>
    <t>2 1000 50-54 Exclusive</t>
  </si>
  <si>
    <t>2 0 55-59 Essential</t>
  </si>
  <si>
    <t>2 0 55-59 Special</t>
  </si>
  <si>
    <t>2 0 55-59 Exclusive</t>
  </si>
  <si>
    <t>2 500 55-59 Essential</t>
  </si>
  <si>
    <t>2 500 55-59 Special</t>
  </si>
  <si>
    <t>2 500 55-59 Exclusive</t>
  </si>
  <si>
    <t>2 1000 55-59 Essential</t>
  </si>
  <si>
    <t>2 1000 55-59 Special</t>
  </si>
  <si>
    <t>2 1000 55-59 Exclusive</t>
  </si>
  <si>
    <t>Name
(overwrite)</t>
  </si>
  <si>
    <t>Start year</t>
  </si>
  <si>
    <t>Nationality</t>
  </si>
  <si>
    <t>Residence</t>
  </si>
  <si>
    <t>Member</t>
  </si>
  <si>
    <t>Essential (Plan III)</t>
  </si>
  <si>
    <t>Special (Plan II)</t>
  </si>
  <si>
    <t>Exclusive (Plan I)</t>
  </si>
  <si>
    <t>Essential</t>
  </si>
  <si>
    <t>Special</t>
  </si>
  <si>
    <t>Exclusive</t>
  </si>
  <si>
    <t>US Cover</t>
  </si>
  <si>
    <t>No</t>
  </si>
  <si>
    <t>Res Zone</t>
  </si>
  <si>
    <t>Nat Zone</t>
  </si>
  <si>
    <t>Cover Zone</t>
  </si>
  <si>
    <t>2 0 60-65 Essential</t>
  </si>
  <si>
    <t>2 500 60-65 Essential</t>
  </si>
  <si>
    <t>2 1000 60-65 Essential</t>
  </si>
  <si>
    <t>2 0 60-65 Special</t>
  </si>
  <si>
    <t>2 500 60-65 Special</t>
  </si>
  <si>
    <t>2 1000 60-65 Special</t>
  </si>
  <si>
    <t>2 0 60-65 Exclusive</t>
  </si>
  <si>
    <t>2 500 60-65 Exclusive</t>
  </si>
  <si>
    <t>2 1000 60-65 Exclusive</t>
  </si>
  <si>
    <t>1 0 60-65 Essential</t>
  </si>
  <si>
    <t>1 500 60-65 Essential</t>
  </si>
  <si>
    <t>1 1000 60-65 Essential</t>
  </si>
  <si>
    <t>1 0 60-65 Special</t>
  </si>
  <si>
    <t>1 500 60-65 Special</t>
  </si>
  <si>
    <t>1 1000 60-65 Special</t>
  </si>
  <si>
    <t>1 0 60-65 Exclusive</t>
  </si>
  <si>
    <t>1 500 60-65 Exclusive</t>
  </si>
  <si>
    <t>1 1000 60-65 Exclusive</t>
  </si>
  <si>
    <t>Annual</t>
  </si>
  <si>
    <t xml:space="preserve">Total Annual Premium </t>
  </si>
  <si>
    <t xml:space="preserve">Semi-Annual Premium </t>
  </si>
  <si>
    <t xml:space="preserve">Monthly Premium </t>
  </si>
  <si>
    <t>(Plan III)</t>
  </si>
  <si>
    <t>(Plan II)</t>
  </si>
  <si>
    <t>(Plan I)</t>
  </si>
  <si>
    <t>Additional Services Included</t>
  </si>
  <si>
    <t>Europ Assistance: Providing assistance with evacuations and hospital negotiations with over 8000 staff in more than 200 countries</t>
  </si>
  <si>
    <t>Teladoc: Telemedicine at its best.. Virtual appointments with licensed doctors available 24/7.</t>
  </si>
  <si>
    <t>Best Doctors: Second Opinion service for more complex cases, providing access to 50,000 world-renowned specialists in 450 specialties</t>
  </si>
  <si>
    <t>2 0 0-19 Inpatient+</t>
  </si>
  <si>
    <t>2 0 20-24 Inpatient+</t>
  </si>
  <si>
    <t>2 0 25-29 Inpatient+</t>
  </si>
  <si>
    <t>2 0 30-34 Inpatient+</t>
  </si>
  <si>
    <t>2 0 35-39 Inpatient+</t>
  </si>
  <si>
    <t>2 0 40-44 Inpatient+</t>
  </si>
  <si>
    <t>2 0 45-49 Inpatient+</t>
  </si>
  <si>
    <t>2 0 50-54 Inpatient+</t>
  </si>
  <si>
    <t>2 0 55-59 Inpatient+</t>
  </si>
  <si>
    <t>2 0 60-65 Inpatient+</t>
  </si>
  <si>
    <t>1 0 0-19 Inpatient+</t>
  </si>
  <si>
    <t>1 0 20-24 Inpatient+</t>
  </si>
  <si>
    <t>1 0 25-29 Inpatient+</t>
  </si>
  <si>
    <t>1 0 30-34 Inpatient+</t>
  </si>
  <si>
    <t>1 0 35-39 Inpatient+</t>
  </si>
  <si>
    <t>1 0 40-44 Inpatient+</t>
  </si>
  <si>
    <t>1 0 45-49 Inpatient+</t>
  </si>
  <si>
    <t>1 0 50-54 Inpatient+</t>
  </si>
  <si>
    <t>1 0 55-59 Inpatient+</t>
  </si>
  <si>
    <t>1 0 60-65 Inpatient+</t>
  </si>
  <si>
    <t>Inpatient+ (Plan IV)</t>
  </si>
  <si>
    <t>Inpatient+</t>
  </si>
  <si>
    <t>Ded range</t>
  </si>
  <si>
    <t>Ded_1</t>
  </si>
  <si>
    <t>Ded_2</t>
  </si>
  <si>
    <t>(Plan IV)</t>
  </si>
  <si>
    <t>Includes prehospital and post hospital outpatient benefits, but there is no deductible option</t>
  </si>
  <si>
    <t>Includes moderate check up, dental, maternity and travel benefits</t>
  </si>
  <si>
    <t>Includes extensive check up, dental, maternity and travel benefits</t>
  </si>
  <si>
    <t>Includes travel benefits, but no check up or maternity benefits; dental cover is only for pain relief</t>
  </si>
  <si>
    <t>HKAOA 16112020 (premiums split per age bands) + INPATIENT+.pdf</t>
  </si>
  <si>
    <t>Non US</t>
  </si>
  <si>
    <t>Navigator Crew</t>
  </si>
  <si>
    <t>(852) 2530 2530</t>
  </si>
  <si>
    <t>crew@navigator-insurance.com</t>
  </si>
  <si>
    <t>Tel</t>
  </si>
  <si>
    <t>Email</t>
  </si>
  <si>
    <t>Ms Romi GILL</t>
  </si>
  <si>
    <t>(852) 2530 2533</t>
  </si>
  <si>
    <t>(852) 9094 8602</t>
  </si>
  <si>
    <t>romi.gill@navigator-insurance.com</t>
  </si>
  <si>
    <t>JA9885</t>
  </si>
  <si>
    <t>Mr Clive WOLSTENCROFT</t>
  </si>
  <si>
    <t>(852) 9833 7335</t>
  </si>
  <si>
    <t>(45) 60 13 33 55</t>
  </si>
  <si>
    <t>clive.wolstencroft@navigator-insurance.com</t>
  </si>
  <si>
    <t>IA1654</t>
  </si>
  <si>
    <t>(852) 3543 1543</t>
  </si>
  <si>
    <t>(852) 9020 5493</t>
  </si>
  <si>
    <t>Summary of Differences</t>
  </si>
  <si>
    <t>Insurance Authority Licence No.</t>
  </si>
  <si>
    <t>Flight Crew Global Health Foyer Premium Calculator</t>
  </si>
  <si>
    <t>Affinity group</t>
  </si>
  <si>
    <t>International Flight Crew Association</t>
  </si>
  <si>
    <t xml:space="preserve"> Members who are US nationals require special approval from Foyer. Dependants who are US nationals residing in the US cannot be covered under this program.</t>
  </si>
  <si>
    <t xml:space="preserve"> Foyer calculates age as being the current year minus the year of your birth</t>
  </si>
  <si>
    <t xml:space="preserve"> Premiums guaranteed from 1/1/2021-31/12/2022</t>
  </si>
  <si>
    <t xml:space="preserve"> Please fill in the light blue fields using tab on the keyboard or by clicking with your mouse</t>
  </si>
  <si>
    <t>Navigator Sales</t>
  </si>
  <si>
    <t>sales@navigator-insurance.com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</si>
</sst>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83C]#,##0;\-[$€-83C]#,##0"/>
    <numFmt numFmtId="165" formatCode="[$€-83C]#,##0.00;[Red]\-[$€-83C]#,##0.00"/>
    <numFmt numFmtId="166" formatCode="[$€-1809]#,##0"/>
    <numFmt numFmtId="167" formatCode="yyyy\-mm\-dd"/>
    <numFmt numFmtId="168" formatCode="dd\ mmm\ yyyy"/>
  </numFmts>
  <fonts count="15" x14ac:knownFonts="1"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1"/>
      <color rgb="FF003982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003982"/>
      <name val="Arial"/>
      <family val="2"/>
    </font>
    <font>
      <sz val="11"/>
      <name val="Arial"/>
      <family val="2"/>
    </font>
    <font>
      <b/>
      <sz val="11"/>
      <color rgb="FF0B5394"/>
      <name val="Arial"/>
      <family val="2"/>
    </font>
    <font>
      <sz val="11"/>
      <color rgb="FF0B5394"/>
      <name val="Arial"/>
      <family val="2"/>
    </font>
    <font>
      <sz val="10"/>
      <name val="Arial"/>
      <family val="2"/>
    </font>
    <font>
      <b/>
      <sz val="11"/>
      <name val="Arial"/>
      <family val="2"/>
      <charset val="1"/>
    </font>
    <font>
      <b/>
      <sz val="11"/>
      <name val="Arial"/>
      <family val="2"/>
    </font>
    <font>
      <u/>
      <sz val="10"/>
      <color theme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0F0FF"/>
      </patternFill>
    </fill>
    <fill>
      <patternFill patternType="solid">
        <fgColor rgb="FFF0F0FF"/>
        <bgColor rgb="FFFFFFFF"/>
      </patternFill>
    </fill>
    <fill>
      <patternFill patternType="solid">
        <fgColor rgb="FFE6E64C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003982"/>
        <bgColor rgb="FF003982"/>
      </patternFill>
    </fill>
    <fill>
      <patternFill patternType="solid">
        <fgColor rgb="FF4285F4"/>
        <bgColor rgb="FF4285F4"/>
      </patternFill>
    </fill>
    <fill>
      <patternFill patternType="solid">
        <fgColor rgb="FF45818E"/>
        <bgColor rgb="FF45818E"/>
      </patternFill>
    </fill>
    <fill>
      <patternFill patternType="solid">
        <fgColor rgb="FFFF6D01"/>
        <bgColor rgb="FFFF6D01"/>
      </patternFill>
    </fill>
    <fill>
      <patternFill patternType="solid">
        <fgColor rgb="FF9FC5E8"/>
        <bgColor rgb="FF9FC5E8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980000"/>
        <bgColor rgb="FF003982"/>
      </patternFill>
    </fill>
    <fill>
      <patternFill patternType="solid">
        <fgColor theme="5" tint="0.59999389629810485"/>
        <bgColor rgb="FF9FC5E8"/>
      </patternFill>
    </fill>
    <fill>
      <patternFill patternType="solid">
        <fgColor theme="8" tint="0.79998168889431442"/>
        <bgColor rgb="FFF0F0FF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0" fillId="2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6" fontId="0" fillId="0" borderId="0" xfId="0" applyNumberFormat="1"/>
    <xf numFmtId="0" fontId="2" fillId="0" borderId="0" xfId="0" applyFont="1"/>
    <xf numFmtId="0" fontId="0" fillId="5" borderId="0" xfId="0" applyFont="1" applyFill="1" applyBorder="1" applyAlignment="1" applyProtection="1">
      <alignment horizontal="left" vertical="center"/>
    </xf>
    <xf numFmtId="168" fontId="0" fillId="5" borderId="0" xfId="0" applyNumberFormat="1" applyFont="1" applyFill="1" applyBorder="1" applyAlignment="1" applyProtection="1">
      <alignment horizontal="left" vertical="center"/>
    </xf>
    <xf numFmtId="0" fontId="0" fillId="2" borderId="0" xfId="0" applyFill="1" applyAlignment="1">
      <alignment vertical="center"/>
    </xf>
    <xf numFmtId="16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2" fillId="0" borderId="8" xfId="0" applyFont="1" applyBorder="1"/>
    <xf numFmtId="0" fontId="3" fillId="0" borderId="8" xfId="0" applyFont="1" applyBorder="1"/>
    <xf numFmtId="0" fontId="0" fillId="2" borderId="0" xfId="0" applyFont="1" applyFill="1" applyAlignment="1" applyProtection="1">
      <alignment vertical="center"/>
    </xf>
    <xf numFmtId="4" fontId="0" fillId="2" borderId="0" xfId="0" applyNumberFormat="1" applyFont="1" applyFill="1" applyAlignment="1" applyProtection="1">
      <alignment vertical="center"/>
    </xf>
    <xf numFmtId="0" fontId="0" fillId="0" borderId="0" xfId="0" applyProtection="1"/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168" fontId="0" fillId="5" borderId="0" xfId="0" applyNumberFormat="1" applyFont="1" applyFill="1" applyBorder="1" applyAlignment="1" applyProtection="1">
      <alignment horizontal="left" vertical="center"/>
      <protection locked="0"/>
    </xf>
    <xf numFmtId="4" fontId="0" fillId="2" borderId="0" xfId="0" applyNumberFormat="1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 applyProtection="1">
      <alignment horizontal="center" vertical="center"/>
    </xf>
    <xf numFmtId="168" fontId="0" fillId="2" borderId="0" xfId="0" applyNumberFormat="1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165" fontId="0" fillId="2" borderId="1" xfId="0" applyNumberFormat="1" applyFont="1" applyFill="1" applyBorder="1" applyAlignment="1" applyProtection="1">
      <alignment vertical="center"/>
    </xf>
    <xf numFmtId="165" fontId="2" fillId="4" borderId="1" xfId="0" applyNumberFormat="1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4" fontId="8" fillId="2" borderId="0" xfId="0" applyNumberFormat="1" applyFont="1" applyFill="1" applyAlignment="1" applyProtection="1">
      <alignment vertical="center"/>
    </xf>
    <xf numFmtId="0" fontId="8" fillId="0" borderId="0" xfId="0" applyFont="1" applyProtection="1"/>
    <xf numFmtId="0" fontId="6" fillId="8" borderId="3" xfId="0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/>
    </xf>
    <xf numFmtId="0" fontId="7" fillId="11" borderId="3" xfId="0" applyFont="1" applyFill="1" applyBorder="1" applyAlignment="1" applyProtection="1">
      <alignment horizontal="center" vertical="center"/>
    </xf>
    <xf numFmtId="0" fontId="7" fillId="12" borderId="3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0" fillId="3" borderId="41" xfId="0" applyFont="1" applyFill="1" applyBorder="1" applyAlignment="1" applyProtection="1">
      <alignment vertical="center"/>
      <protection locked="0"/>
    </xf>
    <xf numFmtId="0" fontId="0" fillId="3" borderId="42" xfId="0" applyFont="1" applyFill="1" applyBorder="1" applyAlignment="1" applyProtection="1">
      <alignment vertical="center"/>
      <protection locked="0"/>
    </xf>
    <xf numFmtId="0" fontId="3" fillId="15" borderId="20" xfId="0" applyFont="1" applyFill="1" applyBorder="1" applyAlignment="1" applyProtection="1">
      <alignment vertical="center"/>
    </xf>
    <xf numFmtId="0" fontId="3" fillId="15" borderId="21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6" fillId="13" borderId="6" xfId="0" applyFont="1" applyFill="1" applyBorder="1" applyAlignment="1" applyProtection="1">
      <alignment horizontal="center" vertical="center" wrapText="1"/>
    </xf>
    <xf numFmtId="0" fontId="6" fillId="13" borderId="7" xfId="0" applyFont="1" applyFill="1" applyBorder="1" applyAlignment="1" applyProtection="1">
      <alignment horizontal="center" vertical="center" wrapText="1"/>
    </xf>
    <xf numFmtId="0" fontId="7" fillId="14" borderId="4" xfId="0" applyFont="1" applyFill="1" applyBorder="1" applyAlignment="1" applyProtection="1">
      <alignment horizontal="center" vertical="center"/>
    </xf>
    <xf numFmtId="0" fontId="7" fillId="14" borderId="37" xfId="0" applyFont="1" applyFill="1" applyBorder="1" applyAlignment="1" applyProtection="1">
      <alignment horizontal="center" vertical="center"/>
    </xf>
    <xf numFmtId="0" fontId="7" fillId="14" borderId="5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</xf>
    <xf numFmtId="0" fontId="7" fillId="10" borderId="4" xfId="0" applyFont="1" applyFill="1" applyBorder="1" applyAlignment="1" applyProtection="1">
      <alignment horizontal="center" vertical="center"/>
    </xf>
    <xf numFmtId="0" fontId="7" fillId="10" borderId="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8" fontId="0" fillId="3" borderId="1" xfId="0" applyNumberFormat="1" applyFont="1" applyFill="1" applyBorder="1" applyAlignment="1" applyProtection="1">
      <alignment horizontal="left" vertical="center"/>
      <protection locked="0"/>
    </xf>
    <xf numFmtId="168" fontId="0" fillId="3" borderId="1" xfId="0" applyNumberFormat="1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vertical="center"/>
    </xf>
    <xf numFmtId="0" fontId="2" fillId="2" borderId="42" xfId="0" applyFont="1" applyFill="1" applyBorder="1" applyAlignment="1" applyProtection="1">
      <alignment vertical="center"/>
    </xf>
    <xf numFmtId="0" fontId="2" fillId="2" borderId="41" xfId="0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</xf>
    <xf numFmtId="0" fontId="0" fillId="2" borderId="17" xfId="0" applyFont="1" applyFill="1" applyBorder="1" applyAlignment="1" applyProtection="1">
      <alignment vertical="center"/>
    </xf>
    <xf numFmtId="0" fontId="0" fillId="2" borderId="24" xfId="0" applyFont="1" applyFill="1" applyBorder="1" applyAlignment="1" applyProtection="1">
      <alignment vertical="center"/>
    </xf>
    <xf numFmtId="0" fontId="0" fillId="2" borderId="18" xfId="0" applyFont="1" applyFill="1" applyBorder="1" applyAlignment="1" applyProtection="1">
      <alignment vertical="center"/>
    </xf>
    <xf numFmtId="0" fontId="0" fillId="2" borderId="31" xfId="0" applyFont="1" applyFill="1" applyBorder="1" applyAlignment="1" applyProtection="1">
      <alignment vertical="center"/>
    </xf>
    <xf numFmtId="0" fontId="0" fillId="2" borderId="32" xfId="0" applyFont="1" applyFill="1" applyBorder="1" applyAlignment="1" applyProtection="1">
      <alignment vertical="center"/>
    </xf>
    <xf numFmtId="0" fontId="0" fillId="2" borderId="33" xfId="0" applyFont="1" applyFill="1" applyBorder="1" applyAlignment="1" applyProtection="1">
      <alignment vertical="center"/>
    </xf>
    <xf numFmtId="0" fontId="0" fillId="2" borderId="34" xfId="0" applyFont="1" applyFill="1" applyBorder="1" applyAlignment="1" applyProtection="1">
      <alignment vertical="center"/>
    </xf>
    <xf numFmtId="0" fontId="0" fillId="2" borderId="35" xfId="0" applyFont="1" applyFill="1" applyBorder="1" applyAlignment="1" applyProtection="1">
      <alignment vertical="center"/>
    </xf>
    <xf numFmtId="0" fontId="0" fillId="2" borderId="36" xfId="0" applyFont="1" applyFill="1" applyBorder="1" applyAlignment="1" applyProtection="1">
      <alignment vertical="center"/>
    </xf>
    <xf numFmtId="0" fontId="0" fillId="2" borderId="26" xfId="0" applyFont="1" applyFill="1" applyBorder="1" applyAlignment="1" applyProtection="1">
      <alignment vertical="center"/>
    </xf>
    <xf numFmtId="0" fontId="0" fillId="2" borderId="27" xfId="0" applyFont="1" applyFill="1" applyBorder="1" applyAlignment="1" applyProtection="1">
      <alignment vertical="center"/>
    </xf>
    <xf numFmtId="0" fontId="0" fillId="2" borderId="29" xfId="0" applyFont="1" applyFill="1" applyBorder="1" applyAlignment="1" applyProtection="1">
      <alignment vertical="center"/>
    </xf>
    <xf numFmtId="0" fontId="0" fillId="2" borderId="30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0" fontId="0" fillId="2" borderId="15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11" fillId="2" borderId="34" xfId="0" applyFont="1" applyFill="1" applyBorder="1" applyAlignment="1" applyProtection="1">
      <alignment vertical="center"/>
    </xf>
    <xf numFmtId="0" fontId="11" fillId="2" borderId="14" xfId="0" applyFont="1" applyFill="1" applyBorder="1" applyAlignment="1" applyProtection="1">
      <alignment vertical="center"/>
    </xf>
    <xf numFmtId="0" fontId="11" fillId="2" borderId="16" xfId="0" applyFont="1" applyFill="1" applyBorder="1" applyAlignment="1" applyProtection="1">
      <alignment vertical="center"/>
    </xf>
    <xf numFmtId="0" fontId="11" fillId="2" borderId="36" xfId="0" applyFont="1" applyFill="1" applyBorder="1" applyAlignment="1" applyProtection="1">
      <alignment vertical="center"/>
    </xf>
    <xf numFmtId="0" fontId="11" fillId="2" borderId="17" xfId="0" applyFont="1" applyFill="1" applyBorder="1" applyAlignment="1" applyProtection="1">
      <alignment vertical="center"/>
    </xf>
    <xf numFmtId="0" fontId="11" fillId="2" borderId="22" xfId="0" applyFont="1" applyFill="1" applyBorder="1" applyAlignment="1" applyProtection="1">
      <alignment vertical="center"/>
    </xf>
    <xf numFmtId="0" fontId="11" fillId="2" borderId="39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vertical="center"/>
    </xf>
    <xf numFmtId="0" fontId="11" fillId="2" borderId="25" xfId="0" applyFont="1" applyFill="1" applyBorder="1" applyAlignment="1" applyProtection="1">
      <alignment vertical="center"/>
    </xf>
    <xf numFmtId="0" fontId="11" fillId="2" borderId="32" xfId="0" applyFont="1" applyFill="1" applyBorder="1" applyAlignment="1" applyProtection="1">
      <alignment vertical="center"/>
    </xf>
    <xf numFmtId="0" fontId="11" fillId="2" borderId="26" xfId="0" applyFont="1" applyFill="1" applyBorder="1" applyAlignment="1" applyProtection="1">
      <alignment vertical="center"/>
    </xf>
    <xf numFmtId="0" fontId="11" fillId="2" borderId="28" xfId="0" applyFont="1" applyFill="1" applyBorder="1" applyAlignment="1" applyProtection="1">
      <alignment vertical="center"/>
    </xf>
    <xf numFmtId="0" fontId="11" fillId="2" borderId="40" xfId="0" applyFont="1" applyFill="1" applyBorder="1" applyAlignment="1" applyProtection="1">
      <alignment vertical="center"/>
    </xf>
    <xf numFmtId="0" fontId="11" fillId="2" borderId="29" xfId="0" applyFont="1" applyFill="1" applyBorder="1" applyAlignment="1" applyProtection="1">
      <alignment vertical="center"/>
    </xf>
    <xf numFmtId="0" fontId="3" fillId="15" borderId="19" xfId="0" applyFont="1" applyFill="1" applyBorder="1" applyAlignment="1" applyProtection="1">
      <alignment vertical="center"/>
    </xf>
    <xf numFmtId="0" fontId="3" fillId="15" borderId="38" xfId="0" applyFont="1" applyFill="1" applyBorder="1" applyAlignment="1" applyProtection="1">
      <alignment vertical="center"/>
    </xf>
    <xf numFmtId="0" fontId="14" fillId="2" borderId="23" xfId="1" applyFill="1" applyBorder="1" applyAlignment="1" applyProtection="1">
      <alignment vertical="center"/>
    </xf>
    <xf numFmtId="0" fontId="14" fillId="2" borderId="14" xfId="1" applyFill="1" applyBorder="1" applyAlignment="1" applyProtection="1">
      <alignment vertical="center"/>
    </xf>
    <xf numFmtId="0" fontId="14" fillId="2" borderId="31" xfId="1" applyFill="1" applyBorder="1" applyAlignment="1" applyProtection="1">
      <alignment vertical="center"/>
    </xf>
    <xf numFmtId="0" fontId="14" fillId="0" borderId="1" xfId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0F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B5394"/>
      <color rgb="FF9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://www.navigator-insurance.co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171450</xdr:rowOff>
    </xdr:from>
    <xdr:to>
      <xdr:col>11</xdr:col>
      <xdr:colOff>805143</xdr:colOff>
      <xdr:row>5</xdr:row>
      <xdr:rowOff>200025</xdr:rowOff>
    </xdr:to>
    <xdr:pic>
      <xdr:nvPicPr>
        <xdr:cNvPr id="3" name="Graphic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350475-8BDB-46CB-BFBE-2722DCCF1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438900" y="171450"/>
          <a:ext cx="2891118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0</xdr:row>
      <xdr:rowOff>106680</xdr:rowOff>
    </xdr:from>
    <xdr:to>
      <xdr:col>2</xdr:col>
      <xdr:colOff>45720</xdr:colOff>
      <xdr:row>2</xdr:row>
      <xdr:rowOff>60960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B56596-28F5-4A13-8A74-C37522042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0" y="106680"/>
          <a:ext cx="52578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mi.gill@navigator-insuranc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live.wolstencroft@navigator-insurance.com" TargetMode="External"/><Relationship Id="rId1" Type="http://schemas.openxmlformats.org/officeDocument/2006/relationships/hyperlink" Target="mailto:sales@navigator-insuranc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fca-lux.com/" TargetMode="External"/><Relationship Id="rId4" Type="http://schemas.openxmlformats.org/officeDocument/2006/relationships/hyperlink" Target="mailto:crew@navigator-insurance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"/>
  <sheetViews>
    <sheetView tabSelected="1" zoomScaleNormal="100" zoomScalePageLayoutView="90" workbookViewId="0">
      <selection activeCell="D4" sqref="D4:F4"/>
    </sheetView>
  </sheetViews>
  <sheetFormatPr defaultColWidth="0" defaultRowHeight="13.2" zeroHeight="1" x14ac:dyDescent="0.25"/>
  <cols>
    <col min="1" max="1" width="3.6640625" style="1" customWidth="1"/>
    <col min="2" max="2" width="8.88671875" style="1" customWidth="1"/>
    <col min="3" max="3" width="7.109375" style="1" customWidth="1"/>
    <col min="4" max="4" width="8.33203125" style="1" customWidth="1"/>
    <col min="5" max="5" width="12.88671875" style="1" customWidth="1"/>
    <col min="6" max="6" width="9.33203125" style="1" customWidth="1"/>
    <col min="7" max="7" width="19.109375" style="1" customWidth="1"/>
    <col min="8" max="8" width="19.33203125" style="1" customWidth="1"/>
    <col min="9" max="9" width="16.5546875" style="1" customWidth="1"/>
    <col min="10" max="10" width="13.109375" style="1" customWidth="1"/>
    <col min="11" max="11" width="10.44140625" style="1" customWidth="1"/>
    <col min="12" max="12" width="12.5546875" style="2" customWidth="1"/>
    <col min="13" max="13" width="3.6640625" style="1" customWidth="1"/>
    <col min="14" max="14" width="277.109375" style="1" hidden="1" customWidth="1"/>
    <col min="15" max="15" width="11.44140625" style="1" hidden="1" customWidth="1"/>
    <col min="16" max="16" width="12.6640625" style="1" hidden="1" customWidth="1"/>
    <col min="17" max="18" width="11.44140625" style="1" hidden="1" customWidth="1"/>
    <col min="19" max="21" width="12.33203125" style="1" hidden="1" customWidth="1"/>
    <col min="22" max="23" width="11.44140625" style="1" hidden="1" customWidth="1"/>
    <col min="24" max="24" width="21.88671875" style="1" hidden="1" customWidth="1"/>
    <col min="25" max="30" width="11.44140625" style="1" hidden="1" customWidth="1"/>
    <col min="31" max="16384" width="8.88671875" hidden="1"/>
  </cols>
  <sheetData>
    <row r="1" spans="1:30" s="27" customFormat="1" ht="1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27" customFormat="1" ht="30" customHeight="1" x14ac:dyDescent="0.25">
      <c r="A2" s="25"/>
      <c r="B2" s="25"/>
      <c r="C2" s="28" t="s">
        <v>295</v>
      </c>
      <c r="D2" s="25"/>
      <c r="E2" s="25"/>
      <c r="F2" s="25"/>
      <c r="G2" s="25"/>
      <c r="H2" s="25"/>
      <c r="I2" s="25"/>
      <c r="J2" s="25"/>
      <c r="K2" s="25"/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7" customFormat="1" ht="16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s="27" customFormat="1" ht="16.5" customHeight="1" x14ac:dyDescent="0.25">
      <c r="A4" s="25"/>
      <c r="B4" s="74" t="s">
        <v>296</v>
      </c>
      <c r="C4" s="75"/>
      <c r="D4" s="114" t="s">
        <v>297</v>
      </c>
      <c r="E4" s="114"/>
      <c r="F4" s="114"/>
      <c r="G4" s="18"/>
      <c r="H4" s="25"/>
      <c r="I4" s="25"/>
      <c r="J4" s="25"/>
      <c r="K4" s="25"/>
      <c r="L4" s="2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s="32" customFormat="1" ht="16.5" customHeight="1" x14ac:dyDescent="0.25">
      <c r="A5" s="29"/>
      <c r="B5" s="76" t="s">
        <v>0</v>
      </c>
      <c r="C5" s="77"/>
      <c r="D5" s="71"/>
      <c r="E5" s="71"/>
      <c r="F5" s="71"/>
      <c r="G5" s="30"/>
      <c r="H5" s="29"/>
      <c r="I5" s="29"/>
      <c r="J5" s="29"/>
      <c r="K5" s="29"/>
      <c r="L5" s="3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27" customFormat="1" ht="16.5" customHeight="1" x14ac:dyDescent="0.25">
      <c r="A6" s="25"/>
      <c r="B6" s="74" t="s">
        <v>1</v>
      </c>
      <c r="C6" s="75"/>
      <c r="D6" s="72">
        <v>44197</v>
      </c>
      <c r="E6" s="72"/>
      <c r="F6" s="72"/>
      <c r="G6" s="19"/>
      <c r="H6" s="25"/>
      <c r="I6" s="25"/>
      <c r="J6" s="25"/>
      <c r="K6" s="25"/>
      <c r="L6" s="26"/>
      <c r="M6" s="25"/>
      <c r="N6" s="25"/>
      <c r="O6" s="25"/>
      <c r="P6" s="33" t="s">
        <v>1</v>
      </c>
      <c r="Q6" s="33" t="s">
        <v>200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27" customFormat="1" ht="16.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5"/>
      <c r="N7" s="25"/>
      <c r="O7" s="25"/>
      <c r="P7" s="34">
        <f ca="1">IF(D6="",TODAY(),D6)</f>
        <v>44197</v>
      </c>
      <c r="Q7" s="35">
        <f ca="1">YEAR(P7)</f>
        <v>2021</v>
      </c>
      <c r="R7" s="3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s="27" customFormat="1" ht="16.5" customHeight="1" x14ac:dyDescent="0.25">
      <c r="A8" s="25"/>
      <c r="B8" s="54" t="s">
        <v>199</v>
      </c>
      <c r="C8" s="54"/>
      <c r="D8" s="73" t="s">
        <v>3</v>
      </c>
      <c r="E8" s="73"/>
      <c r="F8" s="73"/>
      <c r="G8" s="54" t="s">
        <v>201</v>
      </c>
      <c r="H8" s="54" t="s">
        <v>202</v>
      </c>
      <c r="I8" s="54" t="s">
        <v>4</v>
      </c>
      <c r="J8" s="54" t="s">
        <v>5</v>
      </c>
      <c r="K8" s="54" t="s">
        <v>210</v>
      </c>
      <c r="L8" s="54" t="s">
        <v>6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27" customFormat="1" ht="16.5" customHeight="1" x14ac:dyDescent="0.25">
      <c r="A9" s="25"/>
      <c r="B9" s="54"/>
      <c r="C9" s="54"/>
      <c r="D9" s="36" t="s">
        <v>7</v>
      </c>
      <c r="E9" s="36" t="s">
        <v>8</v>
      </c>
      <c r="F9" s="36" t="s">
        <v>9</v>
      </c>
      <c r="G9" s="55"/>
      <c r="H9" s="55"/>
      <c r="I9" s="55"/>
      <c r="J9" s="55"/>
      <c r="K9" s="55"/>
      <c r="L9" s="55"/>
      <c r="M9" s="25"/>
      <c r="N9" s="25"/>
      <c r="O9" s="25"/>
      <c r="P9" s="37" t="s">
        <v>10</v>
      </c>
      <c r="Q9" s="37" t="s">
        <v>11</v>
      </c>
      <c r="R9" s="37" t="s">
        <v>213</v>
      </c>
      <c r="S9" s="37" t="s">
        <v>212</v>
      </c>
      <c r="T9" s="37" t="s">
        <v>214</v>
      </c>
      <c r="U9" s="37" t="s">
        <v>12</v>
      </c>
      <c r="V9" s="37" t="s">
        <v>5</v>
      </c>
      <c r="W9" s="37" t="s">
        <v>4</v>
      </c>
      <c r="X9" s="37" t="s">
        <v>13</v>
      </c>
      <c r="Y9" s="37" t="s">
        <v>14</v>
      </c>
      <c r="Z9" s="37" t="s">
        <v>233</v>
      </c>
      <c r="AA9" s="25"/>
      <c r="AB9" s="25"/>
      <c r="AC9" s="25"/>
      <c r="AD9" s="25"/>
    </row>
    <row r="10" spans="1:30" ht="16.5" customHeight="1" x14ac:dyDescent="0.25">
      <c r="B10" s="50" t="s">
        <v>203</v>
      </c>
      <c r="C10" s="51"/>
      <c r="D10" s="4"/>
      <c r="E10" s="4"/>
      <c r="F10" s="4"/>
      <c r="G10" s="3"/>
      <c r="H10" s="3"/>
      <c r="I10" s="3" t="s">
        <v>204</v>
      </c>
      <c r="J10" s="5">
        <v>1000</v>
      </c>
      <c r="K10" s="5" t="s">
        <v>211</v>
      </c>
      <c r="L10" s="38" t="str">
        <f xml:space="preserve"> IF(ISNA(Z10), "",Z10)</f>
        <v/>
      </c>
      <c r="P10" s="6" t="str">
        <f t="shared" ref="P10:P19" si="0">IF(F10="", "",Q$7-F10)</f>
        <v/>
      </c>
      <c r="Q10" s="6" t="str">
        <f>IF(P10="", "", VLOOKUP(P10, 'Age groups'!A$2:C$17, 3))</f>
        <v/>
      </c>
      <c r="R10" s="6" t="str">
        <f>IF(G10="", "", VLOOKUP(G10, Zones!A$2:B$3, 2, 0))</f>
        <v/>
      </c>
      <c r="S10" s="6" t="str">
        <f>IF(H10="", "", VLOOKUP(H10, Zones!A$2:B$3, 2, 0))</f>
        <v/>
      </c>
      <c r="T10" s="6">
        <f t="shared" ref="T10:T19" si="1">IF(K10="Yes", 1, 2)</f>
        <v>2</v>
      </c>
      <c r="U10" s="6" t="str">
        <f>IF(OR(R10="", S10=""),"",IF(OR(S10=1, T10=1),1,2))</f>
        <v/>
      </c>
      <c r="V10" s="7">
        <f t="shared" ref="V10:V19" si="2">IF(J10="", "", J10)</f>
        <v>1000</v>
      </c>
      <c r="W10" s="7" t="str">
        <f>IF(I10="", "", VLOOKUP(I10, Plans!A$2:B$5, 2, 0))</f>
        <v>Essential</v>
      </c>
      <c r="X10" s="6" t="str">
        <f>U10 &amp; " " &amp; V10 &amp; " " &amp; Q10 &amp; " " &amp; W10</f>
        <v xml:space="preserve"> 1000  Essential</v>
      </c>
      <c r="Y10" s="6" t="e">
        <f>VLOOKUP(X10, Rates!A$2:B$201, 2, 0)</f>
        <v>#N/A</v>
      </c>
      <c r="Z10" s="6" t="e">
        <f>Y10*12</f>
        <v>#N/A</v>
      </c>
    </row>
    <row r="11" spans="1:30" ht="16.5" customHeight="1" x14ac:dyDescent="0.25">
      <c r="B11" s="50" t="s">
        <v>15</v>
      </c>
      <c r="C11" s="51"/>
      <c r="D11" s="4"/>
      <c r="E11" s="4"/>
      <c r="F11" s="4"/>
      <c r="G11" s="3"/>
      <c r="H11" s="3"/>
      <c r="I11" s="3" t="s">
        <v>204</v>
      </c>
      <c r="J11" s="5">
        <v>1000</v>
      </c>
      <c r="K11" s="5" t="s">
        <v>211</v>
      </c>
      <c r="L11" s="38" t="str">
        <f t="shared" ref="L11:L19" si="3" xml:space="preserve"> IF(ISNA(Z11), "",Z11)</f>
        <v/>
      </c>
      <c r="P11" s="6" t="str">
        <f t="shared" si="0"/>
        <v/>
      </c>
      <c r="Q11" s="6" t="str">
        <f>IF(P11="", "", VLOOKUP(P11, 'Age groups'!A$2:C$17, 3))</f>
        <v/>
      </c>
      <c r="R11" s="6" t="str">
        <f>IF(G11="", "", VLOOKUP(G11, Zones!A$2:B$3, 2, 0))</f>
        <v/>
      </c>
      <c r="S11" s="6" t="str">
        <f>IF(H11="", "", VLOOKUP(H11, Zones!A$2:B$3, 2, 0))</f>
        <v/>
      </c>
      <c r="T11" s="6">
        <f t="shared" si="1"/>
        <v>2</v>
      </c>
      <c r="U11" s="6" t="str">
        <f>IF(OR(R11="", S11=""),"",IF(AND(R11=1,S11=1),"",IF(OR(S11=1, T11=1),1,2)))</f>
        <v/>
      </c>
      <c r="V11" s="6">
        <f t="shared" si="2"/>
        <v>1000</v>
      </c>
      <c r="W11" s="7" t="str">
        <f>IF(I11="", "", VLOOKUP(I11, Plans!A$2:B$5, 2, 0))</f>
        <v>Essential</v>
      </c>
      <c r="X11" s="6" t="str">
        <f t="shared" ref="X11:X19" si="4">U11 &amp; " " &amp; V11 &amp; " " &amp; Q11 &amp; " " &amp; W11</f>
        <v xml:space="preserve"> 1000  Essential</v>
      </c>
      <c r="Y11" s="6" t="e">
        <f>VLOOKUP(X11, Rates!A$2:B$201, 2, 0)</f>
        <v>#N/A</v>
      </c>
      <c r="Z11" s="6" t="e">
        <f t="shared" ref="Z11:Z19" si="5">Y11*12</f>
        <v>#N/A</v>
      </c>
    </row>
    <row r="12" spans="1:30" ht="16.5" customHeight="1" x14ac:dyDescent="0.25">
      <c r="B12" s="50" t="s">
        <v>16</v>
      </c>
      <c r="C12" s="51"/>
      <c r="D12" s="4"/>
      <c r="E12" s="4"/>
      <c r="F12" s="4"/>
      <c r="G12" s="3"/>
      <c r="H12" s="3"/>
      <c r="I12" s="3" t="s">
        <v>204</v>
      </c>
      <c r="J12" s="5">
        <v>1000</v>
      </c>
      <c r="K12" s="5" t="s">
        <v>211</v>
      </c>
      <c r="L12" s="38" t="str">
        <f t="shared" si="3"/>
        <v/>
      </c>
      <c r="P12" s="6" t="str">
        <f t="shared" si="0"/>
        <v/>
      </c>
      <c r="Q12" s="6" t="str">
        <f>IF(P12="", "", VLOOKUP(P12, 'Age groups'!A$2:C$17, 3))</f>
        <v/>
      </c>
      <c r="R12" s="6" t="str">
        <f>IF(G12="", "", VLOOKUP(G12, Zones!A$2:B$3, 2, 0))</f>
        <v/>
      </c>
      <c r="S12" s="6" t="str">
        <f>IF(H12="", "", VLOOKUP(H12, Zones!A$2:B$3, 2, 0))</f>
        <v/>
      </c>
      <c r="T12" s="6">
        <f t="shared" si="1"/>
        <v>2</v>
      </c>
      <c r="U12" s="6" t="str">
        <f t="shared" ref="U12:U19" si="6">IF(OR(R12="", S12=""),"",IF(AND(R12=1,S12=1),"",IF(OR(S12=1, T12=1),1,2)))</f>
        <v/>
      </c>
      <c r="V12" s="6">
        <f t="shared" si="2"/>
        <v>1000</v>
      </c>
      <c r="W12" s="7" t="str">
        <f>IF(I12="", "", VLOOKUP(I12, Plans!A$2:B$5, 2, 0))</f>
        <v>Essential</v>
      </c>
      <c r="X12" s="6" t="str">
        <f t="shared" si="4"/>
        <v xml:space="preserve"> 1000  Essential</v>
      </c>
      <c r="Y12" s="6" t="e">
        <f>VLOOKUP(X12, Rates!A$2:B$201, 2, 0)</f>
        <v>#N/A</v>
      </c>
      <c r="Z12" s="6" t="e">
        <f t="shared" si="5"/>
        <v>#N/A</v>
      </c>
    </row>
    <row r="13" spans="1:30" ht="16.5" customHeight="1" x14ac:dyDescent="0.25">
      <c r="B13" s="50" t="s">
        <v>17</v>
      </c>
      <c r="C13" s="51"/>
      <c r="D13" s="4"/>
      <c r="E13" s="4"/>
      <c r="F13" s="4"/>
      <c r="G13" s="3"/>
      <c r="H13" s="3"/>
      <c r="I13" s="3" t="s">
        <v>204</v>
      </c>
      <c r="J13" s="5">
        <v>1000</v>
      </c>
      <c r="K13" s="5" t="s">
        <v>211</v>
      </c>
      <c r="L13" s="38" t="str">
        <f t="shared" si="3"/>
        <v/>
      </c>
      <c r="P13" s="6" t="str">
        <f t="shared" si="0"/>
        <v/>
      </c>
      <c r="Q13" s="6" t="str">
        <f>IF(P13="", "", VLOOKUP(P13, 'Age groups'!A$2:C$17, 3))</f>
        <v/>
      </c>
      <c r="R13" s="6" t="str">
        <f>IF(G13="", "", VLOOKUP(G13, Zones!A$2:B$3, 2, 0))</f>
        <v/>
      </c>
      <c r="S13" s="6" t="str">
        <f>IF(H13="", "", VLOOKUP(H13, Zones!A$2:B$3, 2, 0))</f>
        <v/>
      </c>
      <c r="T13" s="6">
        <f t="shared" si="1"/>
        <v>2</v>
      </c>
      <c r="U13" s="6" t="str">
        <f t="shared" si="6"/>
        <v/>
      </c>
      <c r="V13" s="6">
        <f t="shared" si="2"/>
        <v>1000</v>
      </c>
      <c r="W13" s="7" t="str">
        <f>IF(I13="", "", VLOOKUP(I13, Plans!A$2:B$5, 2, 0))</f>
        <v>Essential</v>
      </c>
      <c r="X13" s="6" t="str">
        <f t="shared" si="4"/>
        <v xml:space="preserve"> 1000  Essential</v>
      </c>
      <c r="Y13" s="6" t="e">
        <f>VLOOKUP(X13, Rates!A$2:B$201, 2, 0)</f>
        <v>#N/A</v>
      </c>
      <c r="Z13" s="6" t="e">
        <f t="shared" si="5"/>
        <v>#N/A</v>
      </c>
    </row>
    <row r="14" spans="1:30" ht="16.5" customHeight="1" x14ac:dyDescent="0.25">
      <c r="B14" s="50" t="s">
        <v>18</v>
      </c>
      <c r="C14" s="51"/>
      <c r="D14" s="4"/>
      <c r="E14" s="4"/>
      <c r="F14" s="4"/>
      <c r="G14" s="3"/>
      <c r="H14" s="3"/>
      <c r="I14" s="3" t="s">
        <v>204</v>
      </c>
      <c r="J14" s="5">
        <v>1000</v>
      </c>
      <c r="K14" s="5" t="s">
        <v>211</v>
      </c>
      <c r="L14" s="38" t="str">
        <f t="shared" si="3"/>
        <v/>
      </c>
      <c r="P14" s="6" t="str">
        <f t="shared" si="0"/>
        <v/>
      </c>
      <c r="Q14" s="6" t="str">
        <f>IF(P14="", "", VLOOKUP(P14, 'Age groups'!A$2:C$17, 3))</f>
        <v/>
      </c>
      <c r="R14" s="6" t="str">
        <f>IF(G14="", "", VLOOKUP(G14, Zones!A$2:B$3, 2, 0))</f>
        <v/>
      </c>
      <c r="S14" s="6" t="str">
        <f>IF(H14="", "", VLOOKUP(H14, Zones!A$2:B$3, 2, 0))</f>
        <v/>
      </c>
      <c r="T14" s="6">
        <f t="shared" si="1"/>
        <v>2</v>
      </c>
      <c r="U14" s="6" t="str">
        <f t="shared" si="6"/>
        <v/>
      </c>
      <c r="V14" s="6">
        <f t="shared" si="2"/>
        <v>1000</v>
      </c>
      <c r="W14" s="7" t="str">
        <f>IF(I14="", "", VLOOKUP(I14, Plans!A$2:B$5, 2, 0))</f>
        <v>Essential</v>
      </c>
      <c r="X14" s="6" t="str">
        <f t="shared" si="4"/>
        <v xml:space="preserve"> 1000  Essential</v>
      </c>
      <c r="Y14" s="6" t="e">
        <f>VLOOKUP(X14, Rates!A$2:B$201, 2, 0)</f>
        <v>#N/A</v>
      </c>
      <c r="Z14" s="6" t="e">
        <f t="shared" si="5"/>
        <v>#N/A</v>
      </c>
    </row>
    <row r="15" spans="1:30" ht="16.5" customHeight="1" x14ac:dyDescent="0.25">
      <c r="B15" s="50" t="s">
        <v>19</v>
      </c>
      <c r="C15" s="51"/>
      <c r="D15" s="4"/>
      <c r="E15" s="4"/>
      <c r="F15" s="4"/>
      <c r="G15" s="3"/>
      <c r="H15" s="3"/>
      <c r="I15" s="3" t="s">
        <v>204</v>
      </c>
      <c r="J15" s="5">
        <v>1000</v>
      </c>
      <c r="K15" s="5" t="s">
        <v>211</v>
      </c>
      <c r="L15" s="38" t="str">
        <f t="shared" si="3"/>
        <v/>
      </c>
      <c r="P15" s="6" t="str">
        <f t="shared" si="0"/>
        <v/>
      </c>
      <c r="Q15" s="6" t="str">
        <f>IF(P15="", "", VLOOKUP(P15, 'Age groups'!A$2:C$17, 3))</f>
        <v/>
      </c>
      <c r="R15" s="6" t="str">
        <f>IF(G15="", "", VLOOKUP(G15, Zones!A$2:B$3, 2, 0))</f>
        <v/>
      </c>
      <c r="S15" s="6" t="str">
        <f>IF(H15="", "", VLOOKUP(H15, Zones!A$2:B$3, 2, 0))</f>
        <v/>
      </c>
      <c r="T15" s="6">
        <f t="shared" si="1"/>
        <v>2</v>
      </c>
      <c r="U15" s="6" t="str">
        <f t="shared" si="6"/>
        <v/>
      </c>
      <c r="V15" s="6">
        <f t="shared" si="2"/>
        <v>1000</v>
      </c>
      <c r="W15" s="7" t="str">
        <f>IF(I15="", "", VLOOKUP(I15, Plans!A$2:B$5, 2, 0))</f>
        <v>Essential</v>
      </c>
      <c r="X15" s="6" t="str">
        <f t="shared" si="4"/>
        <v xml:space="preserve"> 1000  Essential</v>
      </c>
      <c r="Y15" s="6" t="e">
        <f>VLOOKUP(X15, Rates!A$2:B$201, 2, 0)</f>
        <v>#N/A</v>
      </c>
      <c r="Z15" s="6" t="e">
        <f t="shared" si="5"/>
        <v>#N/A</v>
      </c>
    </row>
    <row r="16" spans="1:30" ht="16.5" customHeight="1" x14ac:dyDescent="0.25">
      <c r="B16" s="50" t="s">
        <v>20</v>
      </c>
      <c r="C16" s="51"/>
      <c r="D16" s="4"/>
      <c r="E16" s="4"/>
      <c r="F16" s="4"/>
      <c r="G16" s="3"/>
      <c r="H16" s="3"/>
      <c r="I16" s="3" t="s">
        <v>204</v>
      </c>
      <c r="J16" s="5">
        <v>1000</v>
      </c>
      <c r="K16" s="5" t="s">
        <v>211</v>
      </c>
      <c r="L16" s="38" t="str">
        <f t="shared" si="3"/>
        <v/>
      </c>
      <c r="P16" s="6" t="str">
        <f t="shared" si="0"/>
        <v/>
      </c>
      <c r="Q16" s="6" t="str">
        <f>IF(P16="", "", VLOOKUP(P16, 'Age groups'!A$2:C$17, 3))</f>
        <v/>
      </c>
      <c r="R16" s="6" t="str">
        <f>IF(G16="", "", VLOOKUP(G16, Zones!A$2:B$3, 2, 0))</f>
        <v/>
      </c>
      <c r="S16" s="6" t="str">
        <f>IF(H16="", "", VLOOKUP(H16, Zones!A$2:B$3, 2, 0))</f>
        <v/>
      </c>
      <c r="T16" s="6">
        <f t="shared" si="1"/>
        <v>2</v>
      </c>
      <c r="U16" s="6" t="str">
        <f t="shared" si="6"/>
        <v/>
      </c>
      <c r="V16" s="6">
        <f t="shared" si="2"/>
        <v>1000</v>
      </c>
      <c r="W16" s="7" t="str">
        <f>IF(I16="", "", VLOOKUP(I16, Plans!A$2:B$5, 2, 0))</f>
        <v>Essential</v>
      </c>
      <c r="X16" s="6" t="str">
        <f t="shared" si="4"/>
        <v xml:space="preserve"> 1000  Essential</v>
      </c>
      <c r="Y16" s="6" t="e">
        <f>VLOOKUP(X16, Rates!A$2:B$201, 2, 0)</f>
        <v>#N/A</v>
      </c>
      <c r="Z16" s="6" t="e">
        <f t="shared" si="5"/>
        <v>#N/A</v>
      </c>
    </row>
    <row r="17" spans="1:32" ht="16.5" customHeight="1" x14ac:dyDescent="0.25">
      <c r="B17" s="50" t="s">
        <v>21</v>
      </c>
      <c r="C17" s="51"/>
      <c r="D17" s="4"/>
      <c r="E17" s="4"/>
      <c r="F17" s="4"/>
      <c r="G17" s="3"/>
      <c r="H17" s="3"/>
      <c r="I17" s="3" t="s">
        <v>204</v>
      </c>
      <c r="J17" s="5">
        <v>1000</v>
      </c>
      <c r="K17" s="5" t="s">
        <v>211</v>
      </c>
      <c r="L17" s="38" t="str">
        <f t="shared" si="3"/>
        <v/>
      </c>
      <c r="P17" s="6" t="str">
        <f t="shared" si="0"/>
        <v/>
      </c>
      <c r="Q17" s="6" t="str">
        <f>IF(P17="", "", VLOOKUP(P17, 'Age groups'!A$2:C$17, 3))</f>
        <v/>
      </c>
      <c r="R17" s="6" t="str">
        <f>IF(G17="", "", VLOOKUP(G17, Zones!A$2:B$3, 2, 0))</f>
        <v/>
      </c>
      <c r="S17" s="6" t="str">
        <f>IF(H17="", "", VLOOKUP(H17, Zones!A$2:B$3, 2, 0))</f>
        <v/>
      </c>
      <c r="T17" s="6">
        <f t="shared" si="1"/>
        <v>2</v>
      </c>
      <c r="U17" s="6" t="str">
        <f t="shared" si="6"/>
        <v/>
      </c>
      <c r="V17" s="6">
        <f t="shared" si="2"/>
        <v>1000</v>
      </c>
      <c r="W17" s="7" t="str">
        <f>IF(I17="", "", VLOOKUP(I17, Plans!A$2:B$5, 2, 0))</f>
        <v>Essential</v>
      </c>
      <c r="X17" s="6" t="str">
        <f t="shared" si="4"/>
        <v xml:space="preserve"> 1000  Essential</v>
      </c>
      <c r="Y17" s="6" t="e">
        <f>VLOOKUP(X17, Rates!A$2:B$201, 2, 0)</f>
        <v>#N/A</v>
      </c>
      <c r="Z17" s="6" t="e">
        <f t="shared" si="5"/>
        <v>#N/A</v>
      </c>
    </row>
    <row r="18" spans="1:32" ht="16.5" customHeight="1" x14ac:dyDescent="0.25">
      <c r="B18" s="50" t="s">
        <v>22</v>
      </c>
      <c r="C18" s="51"/>
      <c r="D18" s="4"/>
      <c r="E18" s="4"/>
      <c r="F18" s="4"/>
      <c r="G18" s="3"/>
      <c r="H18" s="3"/>
      <c r="I18" s="3" t="s">
        <v>204</v>
      </c>
      <c r="J18" s="5">
        <v>1000</v>
      </c>
      <c r="K18" s="5" t="s">
        <v>211</v>
      </c>
      <c r="L18" s="38" t="str">
        <f t="shared" si="3"/>
        <v/>
      </c>
      <c r="P18" s="6" t="str">
        <f t="shared" si="0"/>
        <v/>
      </c>
      <c r="Q18" s="6" t="str">
        <f>IF(P18="", "", VLOOKUP(P18, 'Age groups'!A$2:C$17, 3))</f>
        <v/>
      </c>
      <c r="R18" s="6" t="str">
        <f>IF(G18="", "", VLOOKUP(G18, Zones!A$2:B$3, 2, 0))</f>
        <v/>
      </c>
      <c r="S18" s="6" t="str">
        <f>IF(H18="", "", VLOOKUP(H18, Zones!A$2:B$3, 2, 0))</f>
        <v/>
      </c>
      <c r="T18" s="6">
        <f t="shared" si="1"/>
        <v>2</v>
      </c>
      <c r="U18" s="6" t="str">
        <f t="shared" si="6"/>
        <v/>
      </c>
      <c r="V18" s="6">
        <f t="shared" si="2"/>
        <v>1000</v>
      </c>
      <c r="W18" s="7" t="str">
        <f>IF(I18="", "", VLOOKUP(I18, Plans!A$2:B$5, 2, 0))</f>
        <v>Essential</v>
      </c>
      <c r="X18" s="6" t="str">
        <f t="shared" si="4"/>
        <v xml:space="preserve"> 1000  Essential</v>
      </c>
      <c r="Y18" s="6" t="e">
        <f>VLOOKUP(X18, Rates!A$2:B$201, 2, 0)</f>
        <v>#N/A</v>
      </c>
      <c r="Z18" s="6" t="e">
        <f t="shared" si="5"/>
        <v>#N/A</v>
      </c>
    </row>
    <row r="19" spans="1:32" ht="16.5" customHeight="1" x14ac:dyDescent="0.25">
      <c r="B19" s="50" t="s">
        <v>23</v>
      </c>
      <c r="C19" s="51"/>
      <c r="D19" s="4"/>
      <c r="E19" s="4"/>
      <c r="F19" s="4"/>
      <c r="G19" s="3"/>
      <c r="H19" s="3"/>
      <c r="I19" s="3" t="s">
        <v>204</v>
      </c>
      <c r="J19" s="5">
        <v>1000</v>
      </c>
      <c r="K19" s="5" t="s">
        <v>211</v>
      </c>
      <c r="L19" s="38" t="str">
        <f t="shared" si="3"/>
        <v/>
      </c>
      <c r="P19" s="6" t="str">
        <f t="shared" si="0"/>
        <v/>
      </c>
      <c r="Q19" s="6" t="str">
        <f>IF(P19="", "", VLOOKUP(P19, 'Age groups'!A$2:C$17, 3))</f>
        <v/>
      </c>
      <c r="R19" s="6" t="str">
        <f>IF(G19="", "", VLOOKUP(G19, Zones!A$2:B$3, 2, 0))</f>
        <v/>
      </c>
      <c r="S19" s="6" t="str">
        <f>IF(H19="", "", VLOOKUP(H19, Zones!A$2:B$3, 2, 0))</f>
        <v/>
      </c>
      <c r="T19" s="6">
        <f t="shared" si="1"/>
        <v>2</v>
      </c>
      <c r="U19" s="6" t="str">
        <f t="shared" si="6"/>
        <v/>
      </c>
      <c r="V19" s="6">
        <f t="shared" si="2"/>
        <v>1000</v>
      </c>
      <c r="W19" s="7" t="str">
        <f>IF(I19="", "", VLOOKUP(I19, Plans!A$2:B$5, 2, 0))</f>
        <v>Essential</v>
      </c>
      <c r="X19" s="6" t="str">
        <f t="shared" si="4"/>
        <v xml:space="preserve"> 1000  Essential</v>
      </c>
      <c r="Y19" s="6" t="e">
        <f>VLOOKUP(X19, Rates!A$2:B$201, 2, 0)</f>
        <v>#N/A</v>
      </c>
      <c r="Z19" s="6" t="e">
        <f t="shared" si="5"/>
        <v>#N/A</v>
      </c>
    </row>
    <row r="20" spans="1:32" ht="16.5" customHeight="1" x14ac:dyDescent="0.25">
      <c r="J20" s="20"/>
      <c r="K20" s="8" t="s">
        <v>234</v>
      </c>
      <c r="L20" s="39">
        <f>SUM(L10:L19)</f>
        <v>0</v>
      </c>
    </row>
    <row r="21" spans="1:32" ht="16.5" customHeight="1" x14ac:dyDescent="0.25">
      <c r="J21" s="20"/>
      <c r="K21" s="8" t="s">
        <v>235</v>
      </c>
      <c r="L21" s="39">
        <f>L20/2</f>
        <v>0</v>
      </c>
    </row>
    <row r="22" spans="1:32" ht="16.5" customHeight="1" x14ac:dyDescent="0.25">
      <c r="J22" s="20"/>
      <c r="K22" s="8" t="s">
        <v>236</v>
      </c>
      <c r="L22" s="39">
        <f>L20/12</f>
        <v>0</v>
      </c>
    </row>
    <row r="23" spans="1:32" ht="16.5" customHeight="1" x14ac:dyDescent="0.25">
      <c r="B23" s="10"/>
      <c r="C23" s="10"/>
      <c r="D23" s="10"/>
      <c r="E23" s="10"/>
      <c r="J23" s="10"/>
      <c r="K23" s="10"/>
      <c r="P23" s="9"/>
      <c r="Q23" s="8"/>
      <c r="R23" s="8"/>
      <c r="S23" s="8"/>
      <c r="T23" s="8"/>
      <c r="U23" s="8"/>
      <c r="V23" s="11"/>
      <c r="W23" s="11"/>
      <c r="X23" s="8"/>
      <c r="Y23" s="8"/>
    </row>
    <row r="24" spans="1:32" s="27" customFormat="1" ht="20.100000000000001" customHeight="1" x14ac:dyDescent="0.25">
      <c r="A24" s="25"/>
      <c r="B24" s="40" t="s">
        <v>26</v>
      </c>
      <c r="C24" s="40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2" s="27" customFormat="1" ht="12.75" customHeight="1" x14ac:dyDescent="0.25">
      <c r="A25" s="25"/>
      <c r="B25" s="25" t="s">
        <v>301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2" s="27" customFormat="1" ht="12.75" customHeight="1" x14ac:dyDescent="0.25">
      <c r="A26" s="25"/>
      <c r="B26" s="25" t="s">
        <v>300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2" s="27" customFormat="1" ht="12.75" customHeight="1" x14ac:dyDescent="0.25">
      <c r="A27" s="25"/>
      <c r="B27" s="25" t="s">
        <v>299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2" s="27" customFormat="1" ht="12.75" customHeight="1" x14ac:dyDescent="0.25">
      <c r="A28" s="25"/>
      <c r="B28" s="25" t="s">
        <v>298</v>
      </c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2" s="44" customFormat="1" ht="20.100000000000001" customHeight="1" x14ac:dyDescent="0.25">
      <c r="A29" s="41"/>
      <c r="B29" s="42" t="s">
        <v>293</v>
      </c>
      <c r="C29" s="42"/>
      <c r="D29" s="41"/>
      <c r="E29" s="41"/>
      <c r="F29" s="41"/>
      <c r="G29" s="41"/>
      <c r="H29" s="41"/>
      <c r="I29" s="41"/>
      <c r="J29" s="41"/>
      <c r="K29" s="41"/>
      <c r="L29" s="43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2" s="27" customFormat="1" ht="24.9" customHeight="1" x14ac:dyDescent="0.25">
      <c r="A30" s="25"/>
      <c r="B30" s="56" t="s">
        <v>265</v>
      </c>
      <c r="C30" s="56"/>
      <c r="D30" s="57"/>
      <c r="E30" s="61" t="s">
        <v>207</v>
      </c>
      <c r="F30" s="62"/>
      <c r="G30" s="45" t="s">
        <v>208</v>
      </c>
      <c r="H30" s="46" t="s">
        <v>209</v>
      </c>
      <c r="I30" s="25"/>
      <c r="J30" s="25"/>
      <c r="K30" s="25"/>
      <c r="L30" s="25"/>
      <c r="M30" s="25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27" customFormat="1" ht="24.9" customHeight="1" x14ac:dyDescent="0.25">
      <c r="A31" s="25"/>
      <c r="B31" s="58" t="s">
        <v>269</v>
      </c>
      <c r="C31" s="59"/>
      <c r="D31" s="60"/>
      <c r="E31" s="63" t="s">
        <v>237</v>
      </c>
      <c r="F31" s="64"/>
      <c r="G31" s="47" t="s">
        <v>238</v>
      </c>
      <c r="H31" s="48" t="s">
        <v>239</v>
      </c>
      <c r="I31" s="25"/>
      <c r="J31" s="25"/>
      <c r="K31" s="25"/>
      <c r="L31" s="25"/>
      <c r="M31" s="25"/>
      <c r="N31" s="2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27" customFormat="1" ht="94.5" customHeight="1" x14ac:dyDescent="0.25">
      <c r="A32" s="25"/>
      <c r="B32" s="67" t="s">
        <v>270</v>
      </c>
      <c r="C32" s="68"/>
      <c r="D32" s="69"/>
      <c r="E32" s="70" t="s">
        <v>273</v>
      </c>
      <c r="F32" s="69"/>
      <c r="G32" s="49" t="s">
        <v>271</v>
      </c>
      <c r="H32" s="49" t="s">
        <v>272</v>
      </c>
      <c r="I32" s="25"/>
      <c r="J32" s="25"/>
      <c r="K32" s="25"/>
      <c r="L32" s="25"/>
      <c r="M32" s="25"/>
      <c r="N32" s="2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0" s="27" customFormat="1" ht="20.100000000000001" customHeight="1" x14ac:dyDescent="0.25">
      <c r="A33" s="25"/>
      <c r="B33" s="66" t="s">
        <v>240</v>
      </c>
      <c r="C33" s="66"/>
      <c r="D33" s="66"/>
      <c r="E33" s="66"/>
      <c r="F33" s="66"/>
      <c r="G33" s="41"/>
      <c r="H33" s="41"/>
      <c r="I33" s="41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27" customFormat="1" ht="39.9" customHeight="1" x14ac:dyDescent="0.25">
      <c r="A34" s="25"/>
      <c r="B34" s="65" t="s">
        <v>241</v>
      </c>
      <c r="C34" s="65"/>
      <c r="D34" s="65"/>
      <c r="E34" s="65"/>
      <c r="F34" s="65"/>
      <c r="G34" s="65"/>
      <c r="H34" s="65"/>
      <c r="I34" s="6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27" customFormat="1" ht="20.100000000000001" customHeight="1" x14ac:dyDescent="0.25">
      <c r="A35" s="25"/>
      <c r="B35" s="65" t="s">
        <v>242</v>
      </c>
      <c r="C35" s="65"/>
      <c r="D35" s="65"/>
      <c r="E35" s="65"/>
      <c r="F35" s="65"/>
      <c r="G35" s="65"/>
      <c r="H35" s="65"/>
      <c r="I35" s="6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27" customFormat="1" ht="39.9" customHeight="1" x14ac:dyDescent="0.25">
      <c r="A36" s="25"/>
      <c r="B36" s="65" t="s">
        <v>243</v>
      </c>
      <c r="C36" s="65"/>
      <c r="D36" s="65"/>
      <c r="E36" s="65"/>
      <c r="F36" s="65"/>
      <c r="G36" s="65"/>
      <c r="H36" s="65"/>
      <c r="I36" s="6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27" customFormat="1" ht="12.7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27" customFormat="1" ht="20.100000000000001" customHeight="1" x14ac:dyDescent="0.25">
      <c r="A38" s="25"/>
      <c r="B38" s="40" t="s">
        <v>27</v>
      </c>
      <c r="C38" s="40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27" customFormat="1" ht="15" customHeight="1" x14ac:dyDescent="0.25">
      <c r="A39" s="25"/>
      <c r="B39" s="109" t="s">
        <v>2</v>
      </c>
      <c r="C39" s="110"/>
      <c r="D39" s="52"/>
      <c r="E39" s="52" t="s">
        <v>279</v>
      </c>
      <c r="F39" s="52"/>
      <c r="G39" s="52" t="s">
        <v>280</v>
      </c>
      <c r="H39" s="52"/>
      <c r="I39" s="52" t="s">
        <v>294</v>
      </c>
      <c r="J39" s="53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27" customFormat="1" ht="29.4" customHeight="1" x14ac:dyDescent="0.25">
      <c r="A40" s="25"/>
      <c r="B40" s="103" t="s">
        <v>276</v>
      </c>
      <c r="C40" s="104"/>
      <c r="D40" s="105"/>
      <c r="E40" s="82" t="s">
        <v>277</v>
      </c>
      <c r="F40" s="83"/>
      <c r="G40" s="113" t="s">
        <v>278</v>
      </c>
      <c r="H40" s="83"/>
      <c r="I40" s="88"/>
      <c r="J40" s="89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27" customFormat="1" ht="15" customHeight="1" x14ac:dyDescent="0.25">
      <c r="A41" s="25"/>
      <c r="B41" s="100" t="s">
        <v>281</v>
      </c>
      <c r="C41" s="101"/>
      <c r="D41" s="102"/>
      <c r="E41" s="84" t="s">
        <v>282</v>
      </c>
      <c r="F41" s="85"/>
      <c r="G41" s="111" t="s">
        <v>284</v>
      </c>
      <c r="H41" s="78"/>
      <c r="I41" s="78" t="s">
        <v>285</v>
      </c>
      <c r="J41" s="80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27" customFormat="1" ht="15" customHeight="1" x14ac:dyDescent="0.25">
      <c r="A42" s="25"/>
      <c r="B42" s="106"/>
      <c r="C42" s="107"/>
      <c r="D42" s="108"/>
      <c r="E42" s="86" t="s">
        <v>283</v>
      </c>
      <c r="F42" s="87"/>
      <c r="G42" s="90"/>
      <c r="H42" s="90"/>
      <c r="I42" s="90"/>
      <c r="J42" s="91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27" customFormat="1" ht="15" customHeight="1" x14ac:dyDescent="0.25">
      <c r="A43" s="25"/>
      <c r="B43" s="94" t="s">
        <v>286</v>
      </c>
      <c r="C43" s="95"/>
      <c r="D43" s="96"/>
      <c r="E43" s="84" t="s">
        <v>287</v>
      </c>
      <c r="F43" s="85"/>
      <c r="G43" s="112" t="s">
        <v>289</v>
      </c>
      <c r="H43" s="92"/>
      <c r="I43" s="92" t="s">
        <v>290</v>
      </c>
      <c r="J43" s="93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27" customFormat="1" ht="15" customHeight="1" x14ac:dyDescent="0.25">
      <c r="A44" s="25"/>
      <c r="B44" s="97"/>
      <c r="C44" s="98"/>
      <c r="D44" s="99"/>
      <c r="E44" s="86" t="s">
        <v>288</v>
      </c>
      <c r="F44" s="87"/>
      <c r="G44" s="79"/>
      <c r="H44" s="79"/>
      <c r="I44" s="79"/>
      <c r="J44" s="81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27" customFormat="1" ht="15" customHeight="1" x14ac:dyDescent="0.25">
      <c r="A45" s="25"/>
      <c r="B45" s="100" t="s">
        <v>302</v>
      </c>
      <c r="C45" s="101"/>
      <c r="D45" s="102"/>
      <c r="E45" s="84" t="s">
        <v>291</v>
      </c>
      <c r="F45" s="85"/>
      <c r="G45" s="111" t="s">
        <v>303</v>
      </c>
      <c r="H45" s="78"/>
      <c r="I45" s="78"/>
      <c r="J45" s="80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27" customFormat="1" ht="15" customHeight="1" x14ac:dyDescent="0.25">
      <c r="A46" s="25"/>
      <c r="B46" s="97"/>
      <c r="C46" s="98"/>
      <c r="D46" s="99"/>
      <c r="E46" s="86" t="s">
        <v>292</v>
      </c>
      <c r="F46" s="87"/>
      <c r="G46" s="79"/>
      <c r="H46" s="79"/>
      <c r="I46" s="79"/>
      <c r="J46" s="81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27" customFormat="1" ht="21.75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ht="12.75" customHeight="1" x14ac:dyDescent="0.25"/>
    <row r="49" ht="12.75" customHeight="1" x14ac:dyDescent="0.25"/>
    <row r="50" x14ac:dyDescent="0.25"/>
  </sheetData>
  <sheetProtection sheet="1" objects="1" scenarios="1"/>
  <mergeCells count="57">
    <mergeCell ref="E39:F39"/>
    <mergeCell ref="B43:D44"/>
    <mergeCell ref="B45:D46"/>
    <mergeCell ref="B40:D40"/>
    <mergeCell ref="B41:D42"/>
    <mergeCell ref="B39:D39"/>
    <mergeCell ref="G45:H46"/>
    <mergeCell ref="I45:J46"/>
    <mergeCell ref="G40:H40"/>
    <mergeCell ref="E40:F40"/>
    <mergeCell ref="E41:F41"/>
    <mergeCell ref="E42:F42"/>
    <mergeCell ref="E43:F43"/>
    <mergeCell ref="E44:F44"/>
    <mergeCell ref="I40:J40"/>
    <mergeCell ref="I41:J42"/>
    <mergeCell ref="G41:H42"/>
    <mergeCell ref="G43:H44"/>
    <mergeCell ref="I43:J44"/>
    <mergeCell ref="E45:F45"/>
    <mergeCell ref="E46:F46"/>
    <mergeCell ref="D4:F4"/>
    <mergeCell ref="D5:F5"/>
    <mergeCell ref="D6:F6"/>
    <mergeCell ref="D8:F8"/>
    <mergeCell ref="B8:C9"/>
    <mergeCell ref="B4:C4"/>
    <mergeCell ref="B5:C5"/>
    <mergeCell ref="B6:C6"/>
    <mergeCell ref="B30:D30"/>
    <mergeCell ref="B31:D31"/>
    <mergeCell ref="E30:F30"/>
    <mergeCell ref="E31:F31"/>
    <mergeCell ref="B36:I36"/>
    <mergeCell ref="B34:I34"/>
    <mergeCell ref="B35:I35"/>
    <mergeCell ref="B33:F33"/>
    <mergeCell ref="B32:D32"/>
    <mergeCell ref="E32:F32"/>
    <mergeCell ref="G39:H39"/>
    <mergeCell ref="I39:J39"/>
    <mergeCell ref="J8:J9"/>
    <mergeCell ref="L8:L9"/>
    <mergeCell ref="K8:K9"/>
    <mergeCell ref="G8:G9"/>
    <mergeCell ref="H8:H9"/>
    <mergeCell ref="I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dataValidations count="5">
    <dataValidation type="whole" allowBlank="1" showErrorMessage="1" sqref="D10:D19" xr:uid="{00000000-0002-0000-0000-000000000000}">
      <formula1>1</formula1>
      <formula2>31</formula2>
    </dataValidation>
    <dataValidation type="whole" allowBlank="1" showErrorMessage="1" sqref="E10:E19" xr:uid="{00000000-0002-0000-0000-000001000000}">
      <formula1>1</formula1>
      <formula2>12</formula2>
    </dataValidation>
    <dataValidation type="whole" allowBlank="1" showErrorMessage="1" sqref="F10:F19" xr:uid="{00000000-0002-0000-0000-000002000000}">
      <formula1>1920</formula1>
      <formula2>2030</formula2>
    </dataValidation>
    <dataValidation type="date" operator="greaterThan" allowBlank="1" showInputMessage="1" showErrorMessage="1" sqref="D5:G6" xr:uid="{E91E12E2-B23B-4F82-ADAA-E317C1983F2C}">
      <formula1>36526</formula1>
    </dataValidation>
    <dataValidation type="list" operator="equal" allowBlank="1" showErrorMessage="1" sqref="K10:K19" xr:uid="{5E56E275-F0B2-4228-AC38-7F378F253761}">
      <formula1>"Yes,No"</formula1>
    </dataValidation>
  </dataValidations>
  <hyperlinks>
    <hyperlink ref="G45" r:id="rId1" xr:uid="{53BF2D04-52C0-4B74-B3A7-878FE1D75730}"/>
    <hyperlink ref="G43" r:id="rId2" xr:uid="{1F38D919-8A67-4BF5-B0DC-5B396DFE8CE2}"/>
    <hyperlink ref="G41" r:id="rId3" xr:uid="{A3870C86-9FE2-43BF-B67D-64C75BB92EAF}"/>
    <hyperlink ref="G40" r:id="rId4" xr:uid="{1EAFDB88-56BB-4CFB-8F00-E1AF425B36A5}"/>
    <hyperlink ref="D4:F4" r:id="rId5" display="International Flight Crew Association" xr:uid="{D44D1AF8-8A8F-4B31-BF16-0798FF608AB4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6"/>
  <headerFooter>
    <oddHeader>&amp;C&amp;A</oddHeader>
    <oddFooter>&amp;CPage &amp;P</oddFooter>
  </headerFooter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D94A4C-281C-46A3-806C-44CE049B6673}">
            <xm:f>COUNTIF(INDIRECT(VLOOKUP(I10, Plans!A$2:D$5, 3, 0)),J10)=0</xm:f>
            <x14:dxf>
              <fill>
                <patternFill>
                  <bgColor theme="5" tint="0.39994506668294322"/>
                </patternFill>
              </fill>
            </x14:dxf>
          </x14:cfRule>
          <xm:sqref>J10:J19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ErrorMessage="1" xr:uid="{DC68E769-BE75-4052-B301-806FA93EB66E}">
          <x14:formula1>
            <xm:f>Plans!$A$2:$A$5</xm:f>
          </x14:formula1>
          <xm:sqref>I10:I19</xm:sqref>
        </x14:dataValidation>
        <x14:dataValidation type="list" allowBlank="1" showErrorMessage="1" xr:uid="{4022D47A-8B42-4943-884A-97283633DA81}">
          <x14:formula1>
            <xm:f>Zones!$A$2:$A$3</xm:f>
          </x14:formula1>
          <xm:sqref>G10:G19</xm:sqref>
        </x14:dataValidation>
        <x14:dataValidation type="list" operator="equal" allowBlank="1" showErrorMessage="1" xr:uid="{8E517D31-8E35-4C89-B200-09C352E3DDFB}">
          <x14:formula1>
            <xm:f>Zones!$A$2:$A$3</xm:f>
          </x14:formula1>
          <xm:sqref>H10:H19</xm:sqref>
        </x14:dataValidation>
        <x14:dataValidation type="list" operator="equal" allowBlank="1" showErrorMessage="1" xr:uid="{8EE1B22D-B8B4-4A55-ABEF-253F351205A2}">
          <x14:formula1>
            <xm:f>INDIRECT(VLOOKUP(I10, Plans!A$2:D$5, 3, 0))</xm:f>
          </x14:formula1>
          <xm:sqref>J10:J19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="90" zoomScaleNormal="90" zoomScalePageLayoutView="90" workbookViewId="0">
      <selection activeCell="C11" sqref="C11"/>
    </sheetView>
  </sheetViews>
  <sheetFormatPr defaultColWidth="8.88671875" defaultRowHeight="13.2" x14ac:dyDescent="0.25"/>
  <cols>
    <col min="1" max="1025" width="8.88671875" customWidth="1"/>
  </cols>
  <sheetData>
    <row r="1" spans="1:3" x14ac:dyDescent="0.25">
      <c r="A1" s="12" t="s">
        <v>28</v>
      </c>
      <c r="B1" s="12" t="s">
        <v>29</v>
      </c>
      <c r="C1" s="12" t="s">
        <v>30</v>
      </c>
    </row>
    <row r="2" spans="1:3" x14ac:dyDescent="0.25">
      <c r="A2" s="13">
        <v>0</v>
      </c>
      <c r="B2" s="13">
        <v>19</v>
      </c>
      <c r="C2" s="13" t="str">
        <f t="shared" ref="C2:C11" si="0">A2 &amp; "-" &amp; B2</f>
        <v>0-19</v>
      </c>
    </row>
    <row r="3" spans="1:3" x14ac:dyDescent="0.25">
      <c r="A3" s="13">
        <v>20</v>
      </c>
      <c r="B3" s="13">
        <v>24</v>
      </c>
      <c r="C3" s="13" t="str">
        <f t="shared" si="0"/>
        <v>20-24</v>
      </c>
    </row>
    <row r="4" spans="1:3" x14ac:dyDescent="0.25">
      <c r="A4" s="13">
        <v>25</v>
      </c>
      <c r="B4" s="13">
        <v>29</v>
      </c>
      <c r="C4" s="13" t="str">
        <f t="shared" si="0"/>
        <v>25-29</v>
      </c>
    </row>
    <row r="5" spans="1:3" x14ac:dyDescent="0.25">
      <c r="A5" s="13">
        <v>30</v>
      </c>
      <c r="B5" s="13">
        <v>34</v>
      </c>
      <c r="C5" s="13" t="str">
        <f t="shared" si="0"/>
        <v>30-34</v>
      </c>
    </row>
    <row r="6" spans="1:3" x14ac:dyDescent="0.25">
      <c r="A6" s="13">
        <v>35</v>
      </c>
      <c r="B6" s="13">
        <v>39</v>
      </c>
      <c r="C6" s="13" t="str">
        <f t="shared" si="0"/>
        <v>35-39</v>
      </c>
    </row>
    <row r="7" spans="1:3" x14ac:dyDescent="0.25">
      <c r="A7" s="13">
        <v>40</v>
      </c>
      <c r="B7" s="13">
        <v>44</v>
      </c>
      <c r="C7" s="13" t="str">
        <f t="shared" si="0"/>
        <v>40-44</v>
      </c>
    </row>
    <row r="8" spans="1:3" x14ac:dyDescent="0.25">
      <c r="A8" s="13">
        <v>45</v>
      </c>
      <c r="B8" s="13">
        <v>49</v>
      </c>
      <c r="C8" s="13" t="str">
        <f t="shared" si="0"/>
        <v>45-49</v>
      </c>
    </row>
    <row r="9" spans="1:3" x14ac:dyDescent="0.25">
      <c r="A9" s="13">
        <v>50</v>
      </c>
      <c r="B9" s="13">
        <v>54</v>
      </c>
      <c r="C9" s="13" t="str">
        <f t="shared" si="0"/>
        <v>50-54</v>
      </c>
    </row>
    <row r="10" spans="1:3" x14ac:dyDescent="0.25">
      <c r="A10" s="13">
        <v>55</v>
      </c>
      <c r="B10" s="13">
        <v>59</v>
      </c>
      <c r="C10" s="13" t="str">
        <f t="shared" si="0"/>
        <v>55-59</v>
      </c>
    </row>
    <row r="11" spans="1:3" x14ac:dyDescent="0.25">
      <c r="A11" s="13">
        <v>60</v>
      </c>
      <c r="B11" s="13">
        <v>65</v>
      </c>
      <c r="C11" s="13" t="str">
        <f t="shared" si="0"/>
        <v>60-65</v>
      </c>
    </row>
    <row r="12" spans="1:3" x14ac:dyDescent="0.25">
      <c r="A12" s="13">
        <v>66</v>
      </c>
      <c r="B12" s="13"/>
      <c r="C12" s="13"/>
    </row>
    <row r="13" spans="1:3" x14ac:dyDescent="0.25">
      <c r="A13" s="13"/>
      <c r="B13" s="13"/>
      <c r="C13" s="13"/>
    </row>
    <row r="14" spans="1:3" x14ac:dyDescent="0.25">
      <c r="A14" s="13"/>
      <c r="B14" s="13"/>
      <c r="C14" s="13"/>
    </row>
    <row r="15" spans="1:3" x14ac:dyDescent="0.25">
      <c r="A15" s="13"/>
      <c r="B15" s="13"/>
      <c r="C15" s="13"/>
    </row>
    <row r="16" spans="1:3" x14ac:dyDescent="0.25">
      <c r="A16" s="13"/>
      <c r="B16" s="13"/>
      <c r="C16" s="13"/>
    </row>
    <row r="17" spans="1:3" x14ac:dyDescent="0.25">
      <c r="A17" s="13"/>
      <c r="B17" s="13"/>
      <c r="C17" s="13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zoomScale="90" zoomScaleNormal="90" zoomScalePageLayoutView="90" workbookViewId="0"/>
  </sheetViews>
  <sheetFormatPr defaultColWidth="8.88671875" defaultRowHeight="13.2" x14ac:dyDescent="0.25"/>
  <cols>
    <col min="1" max="1" width="31.109375" customWidth="1"/>
    <col min="2" max="2" width="8.88671875" style="13" customWidth="1"/>
    <col min="3" max="1025" width="8.88671875" customWidth="1"/>
  </cols>
  <sheetData>
    <row r="1" spans="1:2" x14ac:dyDescent="0.25">
      <c r="A1" s="14" t="s">
        <v>31</v>
      </c>
      <c r="B1" s="12" t="s">
        <v>12</v>
      </c>
    </row>
    <row r="2" spans="1:2" x14ac:dyDescent="0.25">
      <c r="A2" t="s">
        <v>275</v>
      </c>
      <c r="B2" s="13">
        <v>2</v>
      </c>
    </row>
    <row r="3" spans="1:2" x14ac:dyDescent="0.25">
      <c r="A3" t="s">
        <v>32</v>
      </c>
      <c r="B3" s="13">
        <v>1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zoomScale="90" zoomScaleNormal="90" zoomScalePageLayoutView="90" workbookViewId="0">
      <selection activeCell="B7" sqref="B7"/>
    </sheetView>
  </sheetViews>
  <sheetFormatPr defaultColWidth="8.88671875" defaultRowHeight="13.2" x14ac:dyDescent="0.25"/>
  <cols>
    <col min="1" max="1" width="18.5546875" customWidth="1"/>
    <col min="2" max="2" width="11.88671875" customWidth="1"/>
    <col min="3" max="3" width="10.109375" customWidth="1"/>
    <col min="4" max="1025" width="8.88671875" customWidth="1"/>
  </cols>
  <sheetData>
    <row r="1" spans="1:3" x14ac:dyDescent="0.25">
      <c r="A1" s="23" t="s">
        <v>2</v>
      </c>
      <c r="B1" s="24" t="s">
        <v>13</v>
      </c>
      <c r="C1" s="24" t="s">
        <v>266</v>
      </c>
    </row>
    <row r="2" spans="1:3" x14ac:dyDescent="0.25">
      <c r="A2" t="s">
        <v>204</v>
      </c>
      <c r="B2" t="s">
        <v>207</v>
      </c>
      <c r="C2" t="s">
        <v>267</v>
      </c>
    </row>
    <row r="3" spans="1:3" x14ac:dyDescent="0.25">
      <c r="A3" t="s">
        <v>205</v>
      </c>
      <c r="B3" t="s">
        <v>208</v>
      </c>
      <c r="C3" t="s">
        <v>267</v>
      </c>
    </row>
    <row r="4" spans="1:3" x14ac:dyDescent="0.25">
      <c r="A4" t="s">
        <v>206</v>
      </c>
      <c r="B4" t="s">
        <v>209</v>
      </c>
      <c r="C4" t="s">
        <v>267</v>
      </c>
    </row>
    <row r="5" spans="1:3" x14ac:dyDescent="0.25">
      <c r="A5" t="s">
        <v>264</v>
      </c>
      <c r="B5" t="s">
        <v>265</v>
      </c>
      <c r="C5" t="s">
        <v>268</v>
      </c>
    </row>
  </sheetData>
  <sheetProtection algorithmName="SHA-512" hashValue="SNU3ASU3YqT8J533pnB6gM5CuhCyXeo2HVZLLUrH82HuYKAWu7ferbHyUYJ8b4nC+eKUMd7RAxTLi3Oe7C3elg==" saltValue="+aV1xWiIpER/quebmHuTNQ==" spinCount="100000" sheet="1" objects="1" scenario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zoomScale="90" zoomScaleNormal="90" zoomScalePageLayoutView="90" workbookViewId="0"/>
  </sheetViews>
  <sheetFormatPr defaultColWidth="8.88671875" defaultRowHeight="13.2" x14ac:dyDescent="0.25"/>
  <cols>
    <col min="1" max="1" width="8.88671875" style="13" customWidth="1"/>
    <col min="2" max="1025" width="8.88671875" customWidth="1"/>
  </cols>
  <sheetData>
    <row r="1" spans="1:2" x14ac:dyDescent="0.25">
      <c r="A1" s="12" t="s">
        <v>24</v>
      </c>
      <c r="B1" s="15" t="s">
        <v>25</v>
      </c>
    </row>
    <row r="2" spans="1:2" x14ac:dyDescent="0.25">
      <c r="A2" s="13" t="str">
        <f>B2 &amp; " EUR"</f>
        <v>0 EUR</v>
      </c>
      <c r="B2" s="16">
        <v>0</v>
      </c>
    </row>
    <row r="3" spans="1:2" x14ac:dyDescent="0.25">
      <c r="A3" s="13" t="str">
        <f>B3 &amp; " EUR"</f>
        <v>500 EUR</v>
      </c>
      <c r="B3" s="16">
        <v>500</v>
      </c>
    </row>
    <row r="4" spans="1:2" x14ac:dyDescent="0.25">
      <c r="A4" s="13" t="str">
        <f>B4 &amp; " EUR"</f>
        <v>1000 EUR</v>
      </c>
      <c r="B4" s="16">
        <v>1000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1"/>
  <sheetViews>
    <sheetView zoomScale="90" zoomScaleNormal="90" zoomScalePageLayoutView="90" workbookViewId="0"/>
  </sheetViews>
  <sheetFormatPr defaultColWidth="8.88671875" defaultRowHeight="13.2" x14ac:dyDescent="0.25"/>
  <cols>
    <col min="1" max="1" width="26.33203125" customWidth="1"/>
    <col min="2" max="3" width="8.88671875" customWidth="1"/>
    <col min="4" max="4" width="17.6640625" customWidth="1"/>
    <col min="5" max="5" width="23.109375" customWidth="1"/>
    <col min="6" max="1025" width="8.88671875" customWidth="1"/>
  </cols>
  <sheetData>
    <row r="1" spans="1:5" x14ac:dyDescent="0.25">
      <c r="A1" s="14" t="s">
        <v>13</v>
      </c>
      <c r="B1" s="15" t="s">
        <v>14</v>
      </c>
      <c r="D1" s="17" t="s">
        <v>33</v>
      </c>
      <c r="E1" s="21">
        <v>44162</v>
      </c>
    </row>
    <row r="2" spans="1:5" x14ac:dyDescent="0.25">
      <c r="A2" t="s">
        <v>118</v>
      </c>
      <c r="B2">
        <v>136</v>
      </c>
      <c r="D2" s="17" t="s">
        <v>35</v>
      </c>
      <c r="E2" s="22" t="s">
        <v>36</v>
      </c>
    </row>
    <row r="3" spans="1:5" x14ac:dyDescent="0.25">
      <c r="A3" t="s">
        <v>121</v>
      </c>
      <c r="B3">
        <v>95</v>
      </c>
      <c r="D3" s="17" t="s">
        <v>38</v>
      </c>
      <c r="E3" s="22" t="s">
        <v>274</v>
      </c>
    </row>
    <row r="4" spans="1:5" x14ac:dyDescent="0.25">
      <c r="A4" t="s">
        <v>124</v>
      </c>
      <c r="B4">
        <v>80</v>
      </c>
    </row>
    <row r="5" spans="1:5" x14ac:dyDescent="0.25">
      <c r="A5" t="s">
        <v>119</v>
      </c>
      <c r="B5">
        <v>212</v>
      </c>
    </row>
    <row r="6" spans="1:5" x14ac:dyDescent="0.25">
      <c r="A6" t="s">
        <v>122</v>
      </c>
      <c r="B6">
        <v>171</v>
      </c>
    </row>
    <row r="7" spans="1:5" x14ac:dyDescent="0.25">
      <c r="A7" t="s">
        <v>125</v>
      </c>
      <c r="B7">
        <v>143</v>
      </c>
    </row>
    <row r="8" spans="1:5" x14ac:dyDescent="0.25">
      <c r="A8" t="s">
        <v>120</v>
      </c>
      <c r="B8">
        <v>263</v>
      </c>
    </row>
    <row r="9" spans="1:5" x14ac:dyDescent="0.25">
      <c r="A9" t="s">
        <v>123</v>
      </c>
      <c r="B9">
        <v>225</v>
      </c>
    </row>
    <row r="10" spans="1:5" x14ac:dyDescent="0.25">
      <c r="A10" t="s">
        <v>126</v>
      </c>
      <c r="B10">
        <v>197</v>
      </c>
    </row>
    <row r="11" spans="1:5" x14ac:dyDescent="0.25">
      <c r="A11" t="s">
        <v>244</v>
      </c>
      <c r="B11">
        <v>75</v>
      </c>
    </row>
    <row r="12" spans="1:5" x14ac:dyDescent="0.25">
      <c r="A12" t="s">
        <v>127</v>
      </c>
      <c r="B12">
        <v>155</v>
      </c>
    </row>
    <row r="13" spans="1:5" x14ac:dyDescent="0.25">
      <c r="A13" t="s">
        <v>130</v>
      </c>
      <c r="B13">
        <v>122</v>
      </c>
    </row>
    <row r="14" spans="1:5" x14ac:dyDescent="0.25">
      <c r="A14" t="s">
        <v>133</v>
      </c>
      <c r="B14">
        <v>107</v>
      </c>
    </row>
    <row r="15" spans="1:5" x14ac:dyDescent="0.25">
      <c r="A15" t="s">
        <v>128</v>
      </c>
      <c r="B15">
        <v>250</v>
      </c>
    </row>
    <row r="16" spans="1:5" x14ac:dyDescent="0.25">
      <c r="A16" t="s">
        <v>131</v>
      </c>
      <c r="B16">
        <v>223</v>
      </c>
    </row>
    <row r="17" spans="1:2" x14ac:dyDescent="0.25">
      <c r="A17" t="s">
        <v>134</v>
      </c>
      <c r="B17">
        <v>195</v>
      </c>
    </row>
    <row r="18" spans="1:2" x14ac:dyDescent="0.25">
      <c r="A18" t="s">
        <v>129</v>
      </c>
      <c r="B18">
        <v>313</v>
      </c>
    </row>
    <row r="19" spans="1:2" x14ac:dyDescent="0.25">
      <c r="A19" t="s">
        <v>132</v>
      </c>
      <c r="B19">
        <v>288</v>
      </c>
    </row>
    <row r="20" spans="1:2" x14ac:dyDescent="0.25">
      <c r="A20" t="s">
        <v>135</v>
      </c>
      <c r="B20">
        <v>260</v>
      </c>
    </row>
    <row r="21" spans="1:2" x14ac:dyDescent="0.25">
      <c r="A21" t="s">
        <v>245</v>
      </c>
      <c r="B21">
        <v>85</v>
      </c>
    </row>
    <row r="22" spans="1:2" x14ac:dyDescent="0.25">
      <c r="A22" t="s">
        <v>136</v>
      </c>
      <c r="B22">
        <v>176</v>
      </c>
    </row>
    <row r="23" spans="1:2" x14ac:dyDescent="0.25">
      <c r="A23" t="s">
        <v>139</v>
      </c>
      <c r="B23">
        <v>140</v>
      </c>
    </row>
    <row r="24" spans="1:2" x14ac:dyDescent="0.25">
      <c r="A24" t="s">
        <v>142</v>
      </c>
      <c r="B24">
        <v>122</v>
      </c>
    </row>
    <row r="25" spans="1:2" x14ac:dyDescent="0.25">
      <c r="A25" t="s">
        <v>137</v>
      </c>
      <c r="B25">
        <v>289</v>
      </c>
    </row>
    <row r="26" spans="1:2" x14ac:dyDescent="0.25">
      <c r="A26" t="s">
        <v>140</v>
      </c>
      <c r="B26">
        <v>259</v>
      </c>
    </row>
    <row r="27" spans="1:2" x14ac:dyDescent="0.25">
      <c r="A27" t="s">
        <v>143</v>
      </c>
      <c r="B27">
        <v>228</v>
      </c>
    </row>
    <row r="28" spans="1:2" x14ac:dyDescent="0.25">
      <c r="A28" t="s">
        <v>138</v>
      </c>
      <c r="B28">
        <v>362</v>
      </c>
    </row>
    <row r="29" spans="1:2" x14ac:dyDescent="0.25">
      <c r="A29" t="s">
        <v>141</v>
      </c>
      <c r="B29">
        <v>334</v>
      </c>
    </row>
    <row r="30" spans="1:2" x14ac:dyDescent="0.25">
      <c r="A30" t="s">
        <v>144</v>
      </c>
      <c r="B30">
        <v>303</v>
      </c>
    </row>
    <row r="31" spans="1:2" x14ac:dyDescent="0.25">
      <c r="A31" t="s">
        <v>246</v>
      </c>
      <c r="B31">
        <v>97</v>
      </c>
    </row>
    <row r="32" spans="1:2" x14ac:dyDescent="0.25">
      <c r="A32" t="s">
        <v>145</v>
      </c>
      <c r="B32">
        <v>190</v>
      </c>
    </row>
    <row r="33" spans="1:2" x14ac:dyDescent="0.25">
      <c r="A33" t="s">
        <v>148</v>
      </c>
      <c r="B33">
        <v>152</v>
      </c>
    </row>
    <row r="34" spans="1:2" x14ac:dyDescent="0.25">
      <c r="A34" t="s">
        <v>151</v>
      </c>
      <c r="B34">
        <v>133</v>
      </c>
    </row>
    <row r="35" spans="1:2" x14ac:dyDescent="0.25">
      <c r="A35" t="s">
        <v>146</v>
      </c>
      <c r="B35">
        <v>300</v>
      </c>
    </row>
    <row r="36" spans="1:2" x14ac:dyDescent="0.25">
      <c r="A36" t="s">
        <v>149</v>
      </c>
      <c r="B36">
        <v>267</v>
      </c>
    </row>
    <row r="37" spans="1:2" x14ac:dyDescent="0.25">
      <c r="A37" t="s">
        <v>152</v>
      </c>
      <c r="B37">
        <v>235</v>
      </c>
    </row>
    <row r="38" spans="1:2" x14ac:dyDescent="0.25">
      <c r="A38" t="s">
        <v>147</v>
      </c>
      <c r="B38">
        <v>374</v>
      </c>
    </row>
    <row r="39" spans="1:2" x14ac:dyDescent="0.25">
      <c r="A39" t="s">
        <v>150</v>
      </c>
      <c r="B39">
        <v>344</v>
      </c>
    </row>
    <row r="40" spans="1:2" x14ac:dyDescent="0.25">
      <c r="A40" t="s">
        <v>153</v>
      </c>
      <c r="B40">
        <v>312</v>
      </c>
    </row>
    <row r="41" spans="1:2" x14ac:dyDescent="0.25">
      <c r="A41" t="s">
        <v>247</v>
      </c>
      <c r="B41">
        <v>104</v>
      </c>
    </row>
    <row r="42" spans="1:2" x14ac:dyDescent="0.25">
      <c r="A42" t="s">
        <v>154</v>
      </c>
      <c r="B42">
        <v>211</v>
      </c>
    </row>
    <row r="43" spans="1:2" x14ac:dyDescent="0.25">
      <c r="A43" t="s">
        <v>157</v>
      </c>
      <c r="B43">
        <v>172</v>
      </c>
    </row>
    <row r="44" spans="1:2" x14ac:dyDescent="0.25">
      <c r="A44" t="s">
        <v>160</v>
      </c>
      <c r="B44">
        <v>150</v>
      </c>
    </row>
    <row r="45" spans="1:2" x14ac:dyDescent="0.25">
      <c r="A45" t="s">
        <v>155</v>
      </c>
      <c r="B45">
        <v>322</v>
      </c>
    </row>
    <row r="46" spans="1:2" x14ac:dyDescent="0.25">
      <c r="A46" t="s">
        <v>158</v>
      </c>
      <c r="B46">
        <v>291</v>
      </c>
    </row>
    <row r="47" spans="1:2" x14ac:dyDescent="0.25">
      <c r="A47" t="s">
        <v>161</v>
      </c>
      <c r="B47">
        <v>254</v>
      </c>
    </row>
    <row r="48" spans="1:2" x14ac:dyDescent="0.25">
      <c r="A48" t="s">
        <v>156</v>
      </c>
      <c r="B48">
        <v>402</v>
      </c>
    </row>
    <row r="49" spans="1:2" x14ac:dyDescent="0.25">
      <c r="A49" t="s">
        <v>159</v>
      </c>
      <c r="B49">
        <v>370</v>
      </c>
    </row>
    <row r="50" spans="1:2" x14ac:dyDescent="0.25">
      <c r="A50" t="s">
        <v>162</v>
      </c>
      <c r="B50">
        <v>336</v>
      </c>
    </row>
    <row r="51" spans="1:2" x14ac:dyDescent="0.25">
      <c r="A51" t="s">
        <v>248</v>
      </c>
      <c r="B51">
        <v>116</v>
      </c>
    </row>
    <row r="52" spans="1:2" x14ac:dyDescent="0.25">
      <c r="A52" t="s">
        <v>163</v>
      </c>
      <c r="B52">
        <v>247</v>
      </c>
    </row>
    <row r="53" spans="1:2" x14ac:dyDescent="0.25">
      <c r="A53" t="s">
        <v>166</v>
      </c>
      <c r="B53">
        <v>208</v>
      </c>
    </row>
    <row r="54" spans="1:2" x14ac:dyDescent="0.25">
      <c r="A54" t="s">
        <v>169</v>
      </c>
      <c r="B54">
        <v>182</v>
      </c>
    </row>
    <row r="55" spans="1:2" x14ac:dyDescent="0.25">
      <c r="A55" t="s">
        <v>164</v>
      </c>
      <c r="B55">
        <v>359</v>
      </c>
    </row>
    <row r="56" spans="1:2" x14ac:dyDescent="0.25">
      <c r="A56" t="s">
        <v>167</v>
      </c>
      <c r="B56">
        <v>329</v>
      </c>
    </row>
    <row r="57" spans="1:2" x14ac:dyDescent="0.25">
      <c r="A57" t="s">
        <v>170</v>
      </c>
      <c r="B57">
        <v>287</v>
      </c>
    </row>
    <row r="58" spans="1:2" x14ac:dyDescent="0.25">
      <c r="A58" t="s">
        <v>165</v>
      </c>
      <c r="B58">
        <v>448</v>
      </c>
    </row>
    <row r="59" spans="1:2" x14ac:dyDescent="0.25">
      <c r="A59" t="s">
        <v>168</v>
      </c>
      <c r="B59">
        <v>414</v>
      </c>
    </row>
    <row r="60" spans="1:2" x14ac:dyDescent="0.25">
      <c r="A60" t="s">
        <v>171</v>
      </c>
      <c r="B60">
        <v>380</v>
      </c>
    </row>
    <row r="61" spans="1:2" x14ac:dyDescent="0.25">
      <c r="A61" t="s">
        <v>249</v>
      </c>
      <c r="B61">
        <v>136</v>
      </c>
    </row>
    <row r="62" spans="1:2" x14ac:dyDescent="0.25">
      <c r="A62" t="s">
        <v>172</v>
      </c>
      <c r="B62">
        <v>289</v>
      </c>
    </row>
    <row r="63" spans="1:2" x14ac:dyDescent="0.25">
      <c r="A63" t="s">
        <v>175</v>
      </c>
      <c r="B63">
        <v>251</v>
      </c>
    </row>
    <row r="64" spans="1:2" x14ac:dyDescent="0.25">
      <c r="A64" t="s">
        <v>178</v>
      </c>
      <c r="B64">
        <v>225</v>
      </c>
    </row>
    <row r="65" spans="1:2" x14ac:dyDescent="0.25">
      <c r="A65" t="s">
        <v>173</v>
      </c>
      <c r="B65">
        <v>395</v>
      </c>
    </row>
    <row r="66" spans="1:2" x14ac:dyDescent="0.25">
      <c r="A66" t="s">
        <v>176</v>
      </c>
      <c r="B66">
        <v>366</v>
      </c>
    </row>
    <row r="67" spans="1:2" x14ac:dyDescent="0.25">
      <c r="A67" t="s">
        <v>179</v>
      </c>
      <c r="B67">
        <v>326</v>
      </c>
    </row>
    <row r="68" spans="1:2" x14ac:dyDescent="0.25">
      <c r="A68" t="s">
        <v>174</v>
      </c>
      <c r="B68">
        <v>493</v>
      </c>
    </row>
    <row r="69" spans="1:2" x14ac:dyDescent="0.25">
      <c r="A69" t="s">
        <v>177</v>
      </c>
      <c r="B69">
        <v>461</v>
      </c>
    </row>
    <row r="70" spans="1:2" x14ac:dyDescent="0.25">
      <c r="A70" t="s">
        <v>180</v>
      </c>
      <c r="B70">
        <v>426</v>
      </c>
    </row>
    <row r="71" spans="1:2" x14ac:dyDescent="0.25">
      <c r="A71" t="s">
        <v>250</v>
      </c>
      <c r="B71">
        <v>159</v>
      </c>
    </row>
    <row r="72" spans="1:2" x14ac:dyDescent="0.25">
      <c r="A72" t="s">
        <v>181</v>
      </c>
      <c r="B72">
        <v>345</v>
      </c>
    </row>
    <row r="73" spans="1:2" x14ac:dyDescent="0.25">
      <c r="A73" t="s">
        <v>184</v>
      </c>
      <c r="B73">
        <v>306</v>
      </c>
    </row>
    <row r="74" spans="1:2" x14ac:dyDescent="0.25">
      <c r="A74" t="s">
        <v>187</v>
      </c>
      <c r="B74">
        <v>279</v>
      </c>
    </row>
    <row r="75" spans="1:2" x14ac:dyDescent="0.25">
      <c r="A75" t="s">
        <v>182</v>
      </c>
      <c r="B75">
        <v>504</v>
      </c>
    </row>
    <row r="76" spans="1:2" x14ac:dyDescent="0.25">
      <c r="A76" t="s">
        <v>185</v>
      </c>
      <c r="B76">
        <v>473</v>
      </c>
    </row>
    <row r="77" spans="1:2" x14ac:dyDescent="0.25">
      <c r="A77" t="s">
        <v>188</v>
      </c>
      <c r="B77">
        <v>435</v>
      </c>
    </row>
    <row r="78" spans="1:2" x14ac:dyDescent="0.25">
      <c r="A78" t="s">
        <v>183</v>
      </c>
      <c r="B78">
        <v>629</v>
      </c>
    </row>
    <row r="79" spans="1:2" x14ac:dyDescent="0.25">
      <c r="A79" t="s">
        <v>186</v>
      </c>
      <c r="B79">
        <v>597</v>
      </c>
    </row>
    <row r="80" spans="1:2" x14ac:dyDescent="0.25">
      <c r="A80" t="s">
        <v>189</v>
      </c>
      <c r="B80">
        <v>564</v>
      </c>
    </row>
    <row r="81" spans="1:2" x14ac:dyDescent="0.25">
      <c r="A81" t="s">
        <v>251</v>
      </c>
      <c r="B81">
        <v>190</v>
      </c>
    </row>
    <row r="82" spans="1:2" x14ac:dyDescent="0.25">
      <c r="A82" t="s">
        <v>190</v>
      </c>
      <c r="B82">
        <v>444</v>
      </c>
    </row>
    <row r="83" spans="1:2" x14ac:dyDescent="0.25">
      <c r="A83" t="s">
        <v>193</v>
      </c>
      <c r="B83">
        <v>403</v>
      </c>
    </row>
    <row r="84" spans="1:2" x14ac:dyDescent="0.25">
      <c r="A84" t="s">
        <v>196</v>
      </c>
      <c r="B84">
        <v>375</v>
      </c>
    </row>
    <row r="85" spans="1:2" x14ac:dyDescent="0.25">
      <c r="A85" t="s">
        <v>191</v>
      </c>
      <c r="B85">
        <v>663</v>
      </c>
    </row>
    <row r="86" spans="1:2" x14ac:dyDescent="0.25">
      <c r="A86" t="s">
        <v>194</v>
      </c>
      <c r="B86">
        <v>630</v>
      </c>
    </row>
    <row r="87" spans="1:2" x14ac:dyDescent="0.25">
      <c r="A87" t="s">
        <v>197</v>
      </c>
      <c r="B87">
        <v>596</v>
      </c>
    </row>
    <row r="88" spans="1:2" x14ac:dyDescent="0.25">
      <c r="A88" t="s">
        <v>192</v>
      </c>
      <c r="B88">
        <v>830</v>
      </c>
    </row>
    <row r="89" spans="1:2" x14ac:dyDescent="0.25">
      <c r="A89" t="s">
        <v>195</v>
      </c>
      <c r="B89">
        <v>795</v>
      </c>
    </row>
    <row r="90" spans="1:2" x14ac:dyDescent="0.25">
      <c r="A90" t="s">
        <v>198</v>
      </c>
      <c r="B90">
        <v>767</v>
      </c>
    </row>
    <row r="91" spans="1:2" x14ac:dyDescent="0.25">
      <c r="A91" t="s">
        <v>252</v>
      </c>
      <c r="B91">
        <v>244</v>
      </c>
    </row>
    <row r="92" spans="1:2" x14ac:dyDescent="0.25">
      <c r="A92" t="s">
        <v>215</v>
      </c>
      <c r="B92">
        <v>582</v>
      </c>
    </row>
    <row r="93" spans="1:2" x14ac:dyDescent="0.25">
      <c r="A93" t="s">
        <v>216</v>
      </c>
      <c r="B93">
        <v>542</v>
      </c>
    </row>
    <row r="94" spans="1:2" x14ac:dyDescent="0.25">
      <c r="A94" t="s">
        <v>217</v>
      </c>
      <c r="B94">
        <v>514</v>
      </c>
    </row>
    <row r="95" spans="1:2" x14ac:dyDescent="0.25">
      <c r="A95" t="s">
        <v>218</v>
      </c>
      <c r="B95">
        <v>882</v>
      </c>
    </row>
    <row r="96" spans="1:2" x14ac:dyDescent="0.25">
      <c r="A96" t="s">
        <v>219</v>
      </c>
      <c r="B96">
        <v>850</v>
      </c>
    </row>
    <row r="97" spans="1:2" x14ac:dyDescent="0.25">
      <c r="A97" t="s">
        <v>220</v>
      </c>
      <c r="B97">
        <v>822</v>
      </c>
    </row>
    <row r="98" spans="1:2" x14ac:dyDescent="0.25">
      <c r="A98" t="s">
        <v>221</v>
      </c>
      <c r="B98">
        <v>1103</v>
      </c>
    </row>
    <row r="99" spans="1:2" x14ac:dyDescent="0.25">
      <c r="A99" t="s">
        <v>222</v>
      </c>
      <c r="B99">
        <v>1072</v>
      </c>
    </row>
    <row r="100" spans="1:2" x14ac:dyDescent="0.25">
      <c r="A100" t="s">
        <v>223</v>
      </c>
      <c r="B100">
        <v>1050</v>
      </c>
    </row>
    <row r="101" spans="1:2" x14ac:dyDescent="0.25">
      <c r="A101" t="s">
        <v>253</v>
      </c>
      <c r="B101">
        <v>320</v>
      </c>
    </row>
    <row r="102" spans="1:2" x14ac:dyDescent="0.25">
      <c r="A102" t="s">
        <v>34</v>
      </c>
      <c r="B102">
        <v>293</v>
      </c>
    </row>
    <row r="103" spans="1:2" x14ac:dyDescent="0.25">
      <c r="A103" t="s">
        <v>40</v>
      </c>
      <c r="B103">
        <v>252</v>
      </c>
    </row>
    <row r="104" spans="1:2" x14ac:dyDescent="0.25">
      <c r="A104" t="s">
        <v>43</v>
      </c>
      <c r="B104">
        <v>235</v>
      </c>
    </row>
    <row r="105" spans="1:2" x14ac:dyDescent="0.25">
      <c r="A105" t="s">
        <v>37</v>
      </c>
      <c r="B105">
        <v>386</v>
      </c>
    </row>
    <row r="106" spans="1:2" x14ac:dyDescent="0.25">
      <c r="A106" t="s">
        <v>41</v>
      </c>
      <c r="B106">
        <v>334</v>
      </c>
    </row>
    <row r="107" spans="1:2" x14ac:dyDescent="0.25">
      <c r="A107" t="s">
        <v>44</v>
      </c>
      <c r="B107">
        <v>300</v>
      </c>
    </row>
    <row r="108" spans="1:2" x14ac:dyDescent="0.25">
      <c r="A108" t="s">
        <v>39</v>
      </c>
      <c r="B108">
        <v>491</v>
      </c>
    </row>
    <row r="109" spans="1:2" x14ac:dyDescent="0.25">
      <c r="A109" t="s">
        <v>42</v>
      </c>
      <c r="B109">
        <v>430</v>
      </c>
    </row>
    <row r="110" spans="1:2" x14ac:dyDescent="0.25">
      <c r="A110" t="s">
        <v>45</v>
      </c>
      <c r="B110">
        <v>401</v>
      </c>
    </row>
    <row r="111" spans="1:2" x14ac:dyDescent="0.25">
      <c r="A111" t="s">
        <v>254</v>
      </c>
      <c r="B111">
        <v>198</v>
      </c>
    </row>
    <row r="112" spans="1:2" x14ac:dyDescent="0.25">
      <c r="A112" t="s">
        <v>46</v>
      </c>
      <c r="B112">
        <v>328</v>
      </c>
    </row>
    <row r="113" spans="1:2" x14ac:dyDescent="0.25">
      <c r="A113" t="s">
        <v>49</v>
      </c>
      <c r="B113">
        <v>289</v>
      </c>
    </row>
    <row r="114" spans="1:2" x14ac:dyDescent="0.25">
      <c r="A114" t="s">
        <v>52</v>
      </c>
      <c r="B114">
        <v>269</v>
      </c>
    </row>
    <row r="115" spans="1:2" x14ac:dyDescent="0.25">
      <c r="A115" t="s">
        <v>47</v>
      </c>
      <c r="B115">
        <v>458</v>
      </c>
    </row>
    <row r="116" spans="1:2" x14ac:dyDescent="0.25">
      <c r="A116" t="s">
        <v>50</v>
      </c>
      <c r="B116">
        <v>409</v>
      </c>
    </row>
    <row r="117" spans="1:2" x14ac:dyDescent="0.25">
      <c r="A117" t="s">
        <v>53</v>
      </c>
      <c r="B117">
        <v>378</v>
      </c>
    </row>
    <row r="118" spans="1:2" x14ac:dyDescent="0.25">
      <c r="A118" t="s">
        <v>48</v>
      </c>
      <c r="B118">
        <v>582</v>
      </c>
    </row>
    <row r="119" spans="1:2" x14ac:dyDescent="0.25">
      <c r="A119" t="s">
        <v>51</v>
      </c>
      <c r="B119">
        <v>525</v>
      </c>
    </row>
    <row r="120" spans="1:2" x14ac:dyDescent="0.25">
      <c r="A120" t="s">
        <v>54</v>
      </c>
      <c r="B120">
        <v>491</v>
      </c>
    </row>
    <row r="121" spans="1:2" x14ac:dyDescent="0.25">
      <c r="A121" t="s">
        <v>255</v>
      </c>
      <c r="B121">
        <v>200</v>
      </c>
    </row>
    <row r="122" spans="1:2" x14ac:dyDescent="0.25">
      <c r="A122" t="s">
        <v>55</v>
      </c>
      <c r="B122">
        <v>373</v>
      </c>
    </row>
    <row r="123" spans="1:2" x14ac:dyDescent="0.25">
      <c r="A123" t="s">
        <v>58</v>
      </c>
      <c r="B123">
        <v>332</v>
      </c>
    </row>
    <row r="124" spans="1:2" x14ac:dyDescent="0.25">
      <c r="A124" t="s">
        <v>61</v>
      </c>
      <c r="B124">
        <v>307</v>
      </c>
    </row>
    <row r="125" spans="1:2" x14ac:dyDescent="0.25">
      <c r="A125" t="s">
        <v>56</v>
      </c>
      <c r="B125">
        <v>530</v>
      </c>
    </row>
    <row r="126" spans="1:2" x14ac:dyDescent="0.25">
      <c r="A126" t="s">
        <v>59</v>
      </c>
      <c r="B126">
        <v>475</v>
      </c>
    </row>
    <row r="127" spans="1:2" x14ac:dyDescent="0.25">
      <c r="A127" t="s">
        <v>62</v>
      </c>
      <c r="B127">
        <v>437</v>
      </c>
    </row>
    <row r="128" spans="1:2" x14ac:dyDescent="0.25">
      <c r="A128" t="s">
        <v>57</v>
      </c>
      <c r="B128">
        <v>675</v>
      </c>
    </row>
    <row r="129" spans="1:2" x14ac:dyDescent="0.25">
      <c r="A129" t="s">
        <v>60</v>
      </c>
      <c r="B129">
        <v>610</v>
      </c>
    </row>
    <row r="130" spans="1:2" x14ac:dyDescent="0.25">
      <c r="A130" t="s">
        <v>63</v>
      </c>
      <c r="B130">
        <v>571</v>
      </c>
    </row>
    <row r="131" spans="1:2" x14ac:dyDescent="0.25">
      <c r="A131" t="s">
        <v>256</v>
      </c>
      <c r="B131">
        <v>228</v>
      </c>
    </row>
    <row r="132" spans="1:2" x14ac:dyDescent="0.25">
      <c r="A132" t="s">
        <v>64</v>
      </c>
      <c r="B132">
        <v>404</v>
      </c>
    </row>
    <row r="133" spans="1:2" x14ac:dyDescent="0.25">
      <c r="A133" t="s">
        <v>67</v>
      </c>
      <c r="B133">
        <v>360</v>
      </c>
    </row>
    <row r="134" spans="1:2" x14ac:dyDescent="0.25">
      <c r="A134" t="s">
        <v>70</v>
      </c>
      <c r="B134">
        <v>334</v>
      </c>
    </row>
    <row r="135" spans="1:2" x14ac:dyDescent="0.25">
      <c r="A135" t="s">
        <v>65</v>
      </c>
      <c r="B135">
        <v>549</v>
      </c>
    </row>
    <row r="136" spans="1:2" x14ac:dyDescent="0.25">
      <c r="A136" t="s">
        <v>68</v>
      </c>
      <c r="B136">
        <v>491</v>
      </c>
    </row>
    <row r="137" spans="1:2" x14ac:dyDescent="0.25">
      <c r="A137" t="s">
        <v>71</v>
      </c>
      <c r="B137">
        <v>452</v>
      </c>
    </row>
    <row r="138" spans="1:2" x14ac:dyDescent="0.25">
      <c r="A138" t="s">
        <v>66</v>
      </c>
      <c r="B138">
        <v>698</v>
      </c>
    </row>
    <row r="139" spans="1:2" x14ac:dyDescent="0.25">
      <c r="A139" t="s">
        <v>69</v>
      </c>
      <c r="B139">
        <v>630</v>
      </c>
    </row>
    <row r="140" spans="1:2" x14ac:dyDescent="0.25">
      <c r="A140" t="s">
        <v>72</v>
      </c>
      <c r="B140">
        <v>590</v>
      </c>
    </row>
    <row r="141" spans="1:2" x14ac:dyDescent="0.25">
      <c r="A141" t="s">
        <v>257</v>
      </c>
      <c r="B141">
        <v>247</v>
      </c>
    </row>
    <row r="142" spans="1:2" x14ac:dyDescent="0.25">
      <c r="A142" t="s">
        <v>73</v>
      </c>
      <c r="B142">
        <v>449</v>
      </c>
    </row>
    <row r="143" spans="1:2" x14ac:dyDescent="0.25">
      <c r="A143" t="s">
        <v>76</v>
      </c>
      <c r="B143">
        <v>404</v>
      </c>
    </row>
    <row r="144" spans="1:2" x14ac:dyDescent="0.25">
      <c r="A144" t="s">
        <v>79</v>
      </c>
      <c r="B144">
        <v>376</v>
      </c>
    </row>
    <row r="145" spans="1:2" x14ac:dyDescent="0.25">
      <c r="A145" t="s">
        <v>74</v>
      </c>
      <c r="B145">
        <v>590</v>
      </c>
    </row>
    <row r="146" spans="1:2" x14ac:dyDescent="0.25">
      <c r="A146" t="s">
        <v>77</v>
      </c>
      <c r="B146">
        <v>531</v>
      </c>
    </row>
    <row r="147" spans="1:2" x14ac:dyDescent="0.25">
      <c r="A147" t="s">
        <v>80</v>
      </c>
      <c r="B147">
        <v>487</v>
      </c>
    </row>
    <row r="148" spans="1:2" x14ac:dyDescent="0.25">
      <c r="A148" t="s">
        <v>75</v>
      </c>
      <c r="B148">
        <v>750</v>
      </c>
    </row>
    <row r="149" spans="1:2" x14ac:dyDescent="0.25">
      <c r="A149" t="s">
        <v>78</v>
      </c>
      <c r="B149">
        <v>680</v>
      </c>
    </row>
    <row r="150" spans="1:2" x14ac:dyDescent="0.25">
      <c r="A150" t="s">
        <v>81</v>
      </c>
      <c r="B150">
        <v>635</v>
      </c>
    </row>
    <row r="151" spans="1:2" x14ac:dyDescent="0.25">
      <c r="A151" t="s">
        <v>258</v>
      </c>
      <c r="B151">
        <v>274</v>
      </c>
    </row>
    <row r="152" spans="1:2" x14ac:dyDescent="0.25">
      <c r="A152" t="s">
        <v>82</v>
      </c>
      <c r="B152">
        <v>525</v>
      </c>
    </row>
    <row r="153" spans="1:2" x14ac:dyDescent="0.25">
      <c r="A153" t="s">
        <v>85</v>
      </c>
      <c r="B153">
        <v>479</v>
      </c>
    </row>
    <row r="154" spans="1:2" x14ac:dyDescent="0.25">
      <c r="A154" t="s">
        <v>88</v>
      </c>
      <c r="B154">
        <v>448</v>
      </c>
    </row>
    <row r="155" spans="1:2" x14ac:dyDescent="0.25">
      <c r="A155" t="s">
        <v>83</v>
      </c>
      <c r="B155">
        <v>658</v>
      </c>
    </row>
    <row r="156" spans="1:2" x14ac:dyDescent="0.25">
      <c r="A156" t="s">
        <v>86</v>
      </c>
      <c r="B156">
        <v>597</v>
      </c>
    </row>
    <row r="157" spans="1:2" x14ac:dyDescent="0.25">
      <c r="A157" t="s">
        <v>89</v>
      </c>
      <c r="B157">
        <v>549</v>
      </c>
    </row>
    <row r="158" spans="1:2" x14ac:dyDescent="0.25">
      <c r="A158" t="s">
        <v>84</v>
      </c>
      <c r="B158">
        <v>836</v>
      </c>
    </row>
    <row r="159" spans="1:2" x14ac:dyDescent="0.25">
      <c r="A159" t="s">
        <v>87</v>
      </c>
      <c r="B159">
        <v>764</v>
      </c>
    </row>
    <row r="160" spans="1:2" x14ac:dyDescent="0.25">
      <c r="A160" t="s">
        <v>90</v>
      </c>
      <c r="B160">
        <v>713</v>
      </c>
    </row>
    <row r="161" spans="1:2" x14ac:dyDescent="0.25">
      <c r="A161" t="s">
        <v>259</v>
      </c>
      <c r="B161">
        <v>321</v>
      </c>
    </row>
    <row r="162" spans="1:2" x14ac:dyDescent="0.25">
      <c r="A162" t="s">
        <v>91</v>
      </c>
      <c r="B162">
        <v>618</v>
      </c>
    </row>
    <row r="163" spans="1:2" x14ac:dyDescent="0.25">
      <c r="A163" t="s">
        <v>94</v>
      </c>
      <c r="B163">
        <v>572</v>
      </c>
    </row>
    <row r="164" spans="1:2" x14ac:dyDescent="0.25">
      <c r="A164" t="s">
        <v>97</v>
      </c>
      <c r="B164">
        <v>537</v>
      </c>
    </row>
    <row r="165" spans="1:2" x14ac:dyDescent="0.25">
      <c r="A165" t="s">
        <v>92</v>
      </c>
      <c r="B165">
        <v>725</v>
      </c>
    </row>
    <row r="166" spans="1:2" x14ac:dyDescent="0.25">
      <c r="A166" t="s">
        <v>95</v>
      </c>
      <c r="B166">
        <v>663</v>
      </c>
    </row>
    <row r="167" spans="1:2" x14ac:dyDescent="0.25">
      <c r="A167" t="s">
        <v>98</v>
      </c>
      <c r="B167">
        <v>613</v>
      </c>
    </row>
    <row r="168" spans="1:2" x14ac:dyDescent="0.25">
      <c r="A168" t="s">
        <v>93</v>
      </c>
      <c r="B168">
        <v>922</v>
      </c>
    </row>
    <row r="169" spans="1:2" x14ac:dyDescent="0.25">
      <c r="A169" t="s">
        <v>96</v>
      </c>
      <c r="B169">
        <v>846</v>
      </c>
    </row>
    <row r="170" spans="1:2" x14ac:dyDescent="0.25">
      <c r="A170" t="s">
        <v>99</v>
      </c>
      <c r="B170">
        <v>795</v>
      </c>
    </row>
    <row r="171" spans="1:2" x14ac:dyDescent="0.25">
      <c r="A171" t="s">
        <v>260</v>
      </c>
      <c r="B171">
        <v>378</v>
      </c>
    </row>
    <row r="172" spans="1:2" x14ac:dyDescent="0.25">
      <c r="A172" t="s">
        <v>100</v>
      </c>
      <c r="B172">
        <v>736</v>
      </c>
    </row>
    <row r="173" spans="1:2" x14ac:dyDescent="0.25">
      <c r="A173" t="s">
        <v>103</v>
      </c>
      <c r="B173">
        <v>694</v>
      </c>
    </row>
    <row r="174" spans="1:2" x14ac:dyDescent="0.25">
      <c r="A174" t="s">
        <v>106</v>
      </c>
      <c r="B174">
        <v>657</v>
      </c>
    </row>
    <row r="175" spans="1:2" x14ac:dyDescent="0.25">
      <c r="A175" t="s">
        <v>101</v>
      </c>
      <c r="B175">
        <v>927</v>
      </c>
    </row>
    <row r="176" spans="1:2" x14ac:dyDescent="0.25">
      <c r="A176" t="s">
        <v>104</v>
      </c>
      <c r="B176">
        <v>867</v>
      </c>
    </row>
    <row r="177" spans="1:2" x14ac:dyDescent="0.25">
      <c r="A177" t="s">
        <v>107</v>
      </c>
      <c r="B177">
        <v>818</v>
      </c>
    </row>
    <row r="178" spans="1:2" x14ac:dyDescent="0.25">
      <c r="A178" t="s">
        <v>102</v>
      </c>
      <c r="B178">
        <v>1180</v>
      </c>
    </row>
    <row r="179" spans="1:2" x14ac:dyDescent="0.25">
      <c r="A179" t="s">
        <v>105</v>
      </c>
      <c r="B179">
        <v>1105</v>
      </c>
    </row>
    <row r="180" spans="1:2" x14ac:dyDescent="0.25">
      <c r="A180" t="s">
        <v>108</v>
      </c>
      <c r="B180">
        <v>1056</v>
      </c>
    </row>
    <row r="181" spans="1:2" x14ac:dyDescent="0.25">
      <c r="A181" t="s">
        <v>261</v>
      </c>
      <c r="B181">
        <v>450</v>
      </c>
    </row>
    <row r="182" spans="1:2" x14ac:dyDescent="0.25">
      <c r="A182" t="s">
        <v>109</v>
      </c>
      <c r="B182">
        <v>947</v>
      </c>
    </row>
    <row r="183" spans="1:2" x14ac:dyDescent="0.25">
      <c r="A183" t="s">
        <v>112</v>
      </c>
      <c r="B183">
        <v>904</v>
      </c>
    </row>
    <row r="184" spans="1:2" x14ac:dyDescent="0.25">
      <c r="A184" t="s">
        <v>115</v>
      </c>
      <c r="B184">
        <v>875</v>
      </c>
    </row>
    <row r="185" spans="1:2" x14ac:dyDescent="0.25">
      <c r="A185" t="s">
        <v>110</v>
      </c>
      <c r="B185">
        <v>1225</v>
      </c>
    </row>
    <row r="186" spans="1:2" x14ac:dyDescent="0.25">
      <c r="A186" t="s">
        <v>113</v>
      </c>
      <c r="B186">
        <v>1166</v>
      </c>
    </row>
    <row r="187" spans="1:2" x14ac:dyDescent="0.25">
      <c r="A187" t="s">
        <v>116</v>
      </c>
      <c r="B187">
        <v>1119</v>
      </c>
    </row>
    <row r="188" spans="1:2" x14ac:dyDescent="0.25">
      <c r="A188" t="s">
        <v>111</v>
      </c>
      <c r="B188">
        <v>1559</v>
      </c>
    </row>
    <row r="189" spans="1:2" x14ac:dyDescent="0.25">
      <c r="A189" t="s">
        <v>114</v>
      </c>
      <c r="B189">
        <v>1483</v>
      </c>
    </row>
    <row r="190" spans="1:2" x14ac:dyDescent="0.25">
      <c r="A190" t="s">
        <v>117</v>
      </c>
      <c r="B190">
        <v>1436</v>
      </c>
    </row>
    <row r="191" spans="1:2" x14ac:dyDescent="0.25">
      <c r="A191" t="s">
        <v>262</v>
      </c>
      <c r="B191">
        <v>579</v>
      </c>
    </row>
    <row r="192" spans="1:2" x14ac:dyDescent="0.25">
      <c r="A192" t="s">
        <v>224</v>
      </c>
      <c r="B192">
        <v>1244</v>
      </c>
    </row>
    <row r="193" spans="1:2" x14ac:dyDescent="0.25">
      <c r="A193" t="s">
        <v>225</v>
      </c>
      <c r="B193">
        <v>1193</v>
      </c>
    </row>
    <row r="194" spans="1:2" x14ac:dyDescent="0.25">
      <c r="A194" t="s">
        <v>226</v>
      </c>
      <c r="B194">
        <v>1177</v>
      </c>
    </row>
    <row r="195" spans="1:2" x14ac:dyDescent="0.25">
      <c r="A195" t="s">
        <v>227</v>
      </c>
      <c r="B195">
        <v>1631</v>
      </c>
    </row>
    <row r="196" spans="1:2" x14ac:dyDescent="0.25">
      <c r="A196" t="s">
        <v>228</v>
      </c>
      <c r="B196">
        <v>1568</v>
      </c>
    </row>
    <row r="197" spans="1:2" x14ac:dyDescent="0.25">
      <c r="A197" t="s">
        <v>229</v>
      </c>
      <c r="B197">
        <v>1520</v>
      </c>
    </row>
    <row r="198" spans="1:2" x14ac:dyDescent="0.25">
      <c r="A198" t="s">
        <v>230</v>
      </c>
      <c r="B198">
        <v>2075</v>
      </c>
    </row>
    <row r="199" spans="1:2" x14ac:dyDescent="0.25">
      <c r="A199" t="s">
        <v>231</v>
      </c>
      <c r="B199">
        <v>1989</v>
      </c>
    </row>
    <row r="200" spans="1:2" x14ac:dyDescent="0.25">
      <c r="A200" t="s">
        <v>232</v>
      </c>
      <c r="B200">
        <v>1942</v>
      </c>
    </row>
    <row r="201" spans="1:2" x14ac:dyDescent="0.25">
      <c r="A201" t="s">
        <v>263</v>
      </c>
      <c r="B201">
        <v>760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Quotation</vt:lpstr>
      <vt:lpstr>Age groups</vt:lpstr>
      <vt:lpstr>Zones</vt:lpstr>
      <vt:lpstr>Plans</vt:lpstr>
      <vt:lpstr>Deductibles</vt:lpstr>
      <vt:lpstr>Rates</vt:lpstr>
      <vt:lpstr>Ded_1</vt:lpstr>
      <vt:lpstr>Ded_2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IEUser</dc:creator>
  <dc:description/>
  <cp:lastModifiedBy>User</cp:lastModifiedBy>
  <cp:revision>21</cp:revision>
  <dcterms:created xsi:type="dcterms:W3CDTF">2019-12-30T13:54:12Z</dcterms:created>
  <dcterms:modified xsi:type="dcterms:W3CDTF">2020-12-30T06:54:20Z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